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 tabRatio="905" firstSheet="5" activeTab="9"/>
  </bookViews>
  <sheets>
    <sheet name="一.卫东区2025年一般公共预算收支预算总表" sheetId="315" r:id="rId1"/>
    <sheet name="二.卫东区2025年一般公共预算收入预算表" sheetId="316" r:id="rId2"/>
    <sheet name="三.卫东区2025年一般公共预算支出预算表" sheetId="317" r:id="rId3"/>
    <sheet name="四.卫东区2025年一般公共预算本级支出预算表" sheetId="371" r:id="rId4"/>
    <sheet name="五.卫东区2025年一般公共预算支出预算总表" sheetId="308" r:id="rId5"/>
    <sheet name="六.卫东区2025年一般公共预算支出预算明细表" sheetId="238" r:id="rId6"/>
    <sheet name="七.卫东区2025年一般公共预算基本支出预算表" sheetId="267" r:id="rId7"/>
    <sheet name="八.卫东区2025年一般公共预算本级基本支出预算表" sheetId="370" r:id="rId8"/>
    <sheet name="九.卫东区2024年卫东区三公经费预算汇总表" sheetId="358" r:id="rId9"/>
    <sheet name="十.市对卫东区2025年税收返还和转移支付分项目预算表" sheetId="330" r:id="rId10"/>
    <sheet name="十一.市对卫东区2025年税收返还和转移支付分地区预算表" sheetId="359" r:id="rId11"/>
    <sheet name="十.二卫东区2025年基本建设支出预算表" sheetId="328" r:id="rId12"/>
    <sheet name="十三.卫东区2023年一般债务余额情况表" sheetId="275" r:id="rId13"/>
    <sheet name="十四.卫东区2023年地方政府一般债务分地区限额余额情况表" sheetId="276" r:id="rId14"/>
    <sheet name="十五.卫东区2025年政府性基金收支预算总表" sheetId="320" r:id="rId15"/>
    <sheet name="十六.卫东区2025年政府性基金收入预算表" sheetId="306" r:id="rId16"/>
    <sheet name="十七.卫东区2025年政府性基金支出预算表" sheetId="307" r:id="rId17"/>
    <sheet name="十八.卫东区2025年本级政府性基金支出预算表" sheetId="372" r:id="rId18"/>
    <sheet name="十九.卫东区2025政府性基金支出预算明细表" sheetId="217" r:id="rId19"/>
    <sheet name="二十.市对卫东区2025年政府性基金转移支付分项目预算表" sheetId="241" r:id="rId20"/>
    <sheet name="二十一.市对卫东区2025年政府性基金转移支付分地区预算表" sheetId="360" r:id="rId21"/>
    <sheet name="二十二.卫东区2024年政府专项债务限额余额情况表" sheetId="277" r:id="rId22"/>
    <sheet name="二十三.卫东区2024年政府专项债务分地区限额余额情况表" sheetId="278" r:id="rId23"/>
    <sheet name="二十四.卫东区2025年国有资本经营收支预算总表" sheetId="257" r:id="rId24"/>
    <sheet name="二十五.卫东区2025年国有资本经营收入预算表" sheetId="362" r:id="rId25"/>
    <sheet name="二十六.卫东区2025年国有资本经营支出预算表" sheetId="363" r:id="rId26"/>
    <sheet name="二十七、2025年本级国有资本经营支出预算表" sheetId="369" r:id="rId27"/>
    <sheet name="二十八.市对卫东区2025年国有资本经营预算转移支付分项目表" sheetId="364" r:id="rId28"/>
    <sheet name="二十九.市对卫东区2025年国有资本经营预算转移支付分地区表" sheetId="365" r:id="rId29"/>
    <sheet name="三十.卫东区2025社会保险基金收支预算总表" sheetId="338" r:id="rId30"/>
    <sheet name="三十一.卫东区2025年社会保险基金收入预算表" sheetId="368" r:id="rId31"/>
    <sheet name="三十二.卫东区2025年社会保险基金支出预算表" sheetId="367" r:id="rId32"/>
  </sheets>
  <externalReferences>
    <externalReference r:id="rId34"/>
    <externalReference r:id="rId35"/>
    <externalReference r:id="rId36"/>
  </externalReferences>
  <definedNames>
    <definedName name="_xlnm._FilterDatabase" localSheetId="5" hidden="1">六.卫东区2025年一般公共预算支出预算明细表!$A$5:$G$1290</definedName>
    <definedName name="\aa" localSheetId="24">#REF!</definedName>
    <definedName name="\aa" localSheetId="25">#REF!</definedName>
    <definedName name="\aa">#REF!</definedName>
    <definedName name="\d" localSheetId="24">#REF!</definedName>
    <definedName name="\d" localSheetId="25">#REF!</definedName>
    <definedName name="\d" localSheetId="23">#REF!</definedName>
    <definedName name="\d" localSheetId="18">#REF!</definedName>
    <definedName name="\d">#REF!</definedName>
    <definedName name="\P" localSheetId="24">#REF!</definedName>
    <definedName name="\P" localSheetId="25">#REF!</definedName>
    <definedName name="\P" localSheetId="23">#REF!</definedName>
    <definedName name="\P">#REF!</definedName>
    <definedName name="\x" localSheetId="24">#REF!</definedName>
    <definedName name="\x" localSheetId="25">#REF!</definedName>
    <definedName name="\x" localSheetId="23">#REF!</definedName>
    <definedName name="\x" localSheetId="18">#REF!</definedName>
    <definedName name="\x">#REF!</definedName>
    <definedName name="\z">#N/A</definedName>
    <definedName name="_11" localSheetId="25" hidden="1">#REF!</definedName>
    <definedName name="_11" hidden="1">#REF!</definedName>
    <definedName name="_xlnm._FilterDatabase" localSheetId="22" hidden="1">二十三.卫东区2024年政府专项债务分地区限额余额情况表!$A$4:$C$5</definedName>
    <definedName name="_xlnm._FilterDatabase" localSheetId="13" hidden="1">十四.卫东区2023年地方政府一般债务分地区限额余额情况表!$A$4:$C$4</definedName>
    <definedName name="_Key1" localSheetId="24" hidden="1">#REF!</definedName>
    <definedName name="_Key1" localSheetId="25" hidden="1">#REF!</definedName>
    <definedName name="_Key1" localSheetId="23" hidden="1">#REF!</definedName>
    <definedName name="_Key1" hidden="1">#REF!</definedName>
    <definedName name="_Order1" hidden="1">255</definedName>
    <definedName name="_Order2" hidden="1">255</definedName>
    <definedName name="_Sort" localSheetId="24" hidden="1">#REF!</definedName>
    <definedName name="_Sort" localSheetId="25" hidden="1">#REF!</definedName>
    <definedName name="_Sort" localSheetId="23" hidden="1">#REF!</definedName>
    <definedName name="_Sort" hidden="1">#REF!</definedName>
    <definedName name="A">#N/A</definedName>
    <definedName name="aaaaaaa" localSheetId="24">#REF!</definedName>
    <definedName name="aaaaaaa" localSheetId="25">#REF!</definedName>
    <definedName name="aaaaaaa" localSheetId="23">#REF!</definedName>
    <definedName name="aaaaaaa">#REF!</definedName>
    <definedName name="B">#N/A</definedName>
    <definedName name="Database" localSheetId="24" hidden="1">#REF!</definedName>
    <definedName name="Database" localSheetId="25" hidden="1">#REF!</definedName>
    <definedName name="Database" localSheetId="23" hidden="1">#REF!</definedName>
    <definedName name="Database" localSheetId="18" hidden="1">#REF!</definedName>
    <definedName name="Database" hidden="1">#REF!</definedName>
    <definedName name="dddddd" localSheetId="24">#REF!</definedName>
    <definedName name="dddddd" localSheetId="25">#REF!</definedName>
    <definedName name="dddddd" localSheetId="23">#REF!</definedName>
    <definedName name="dddddd">#REF!</definedName>
    <definedName name="ffffff" localSheetId="24">#REF!</definedName>
    <definedName name="ffffff" localSheetId="25">#REF!</definedName>
    <definedName name="ffffff" localSheetId="23">#REF!</definedName>
    <definedName name="ffffff">#REF!</definedName>
    <definedName name="ggggg" localSheetId="24">#REF!</definedName>
    <definedName name="ggggg" localSheetId="25">#REF!</definedName>
    <definedName name="ggggg" localSheetId="23">#REF!</definedName>
    <definedName name="ggggg">#REF!</definedName>
    <definedName name="gxxe2003">'[1]P1012001'!$A$6:$E$117</definedName>
    <definedName name="hhh" localSheetId="24">'[2]Mp-team 1'!#REF!</definedName>
    <definedName name="hhh" localSheetId="25">'[2]Mp-team 1'!#REF!</definedName>
    <definedName name="hhh">'[2]Mp-team 1'!#REF!</definedName>
    <definedName name="hhhhhh" localSheetId="24">#REF!</definedName>
    <definedName name="hhhhhh" localSheetId="25">#REF!</definedName>
    <definedName name="hhhhhh" localSheetId="23">#REF!</definedName>
    <definedName name="hhhhhh">#REF!</definedName>
    <definedName name="hhhhhhhhh" localSheetId="24">#REF!</definedName>
    <definedName name="hhhhhhhhh" localSheetId="25">#REF!</definedName>
    <definedName name="hhhhhhhhh" localSheetId="23">#REF!</definedName>
    <definedName name="hhhhhhhhh">#REF!</definedName>
    <definedName name="jjjjj" localSheetId="24">#REF!</definedName>
    <definedName name="jjjjj" localSheetId="25">#REF!</definedName>
    <definedName name="jjjjj" localSheetId="23">#REF!</definedName>
    <definedName name="jjjjj">#REF!</definedName>
    <definedName name="kkkkk" localSheetId="24">#REF!</definedName>
    <definedName name="kkkkk" localSheetId="25">#REF!</definedName>
    <definedName name="kkkkk" localSheetId="23">#REF!</definedName>
    <definedName name="kkkkk">#REF!</definedName>
    <definedName name="_xlnm.Print_Area" localSheetId="9">十.市对卫东区2025年税收返还和转移支付分项目预算表!$A$1:$B$73</definedName>
    <definedName name="_xlnm.Print_Area" localSheetId="1">二.卫东区2025年一般公共预算收入预算表!$A$1:$C$28</definedName>
    <definedName name="_xlnm.Print_Area" localSheetId="22">二十三.卫东区2024年政府专项债务分地区限额余额情况表!$A$1:$C$5</definedName>
    <definedName name="_xlnm.Print_Area" localSheetId="24">二十五.卫东区2025年国有资本经营收入预算表!$A$1:$B$31</definedName>
    <definedName name="_xlnm.Print_Area" localSheetId="29">三十.卫东区2025社会保险基金收支预算总表!$A$3:$D$22</definedName>
    <definedName name="_xlnm.Print_Area" localSheetId="23">二十四.卫东区2025年国有资本经营收支预算总表!$A$1:$D$31</definedName>
    <definedName name="_xlnm.Print_Area" localSheetId="6">七.卫东区2025年一般公共预算基本支出预算表!$A$1:$B$29</definedName>
    <definedName name="_xlnm.Print_Area" localSheetId="2">三.卫东区2025年一般公共预算支出预算表!#REF!</definedName>
    <definedName name="_xlnm.Print_Area" localSheetId="11">十.二卫东区2025年基本建设支出预算表!$A$1:$B$16</definedName>
    <definedName name="_xlnm.Print_Area" localSheetId="13">十四.卫东区2023年地方政府一般债务分地区限额余额情况表!$A$1:$C$5</definedName>
    <definedName name="_xlnm.Print_Area" localSheetId="21">二十二.卫东区2024年政府专项债务限额余额情况表!$A$1:$C$11</definedName>
    <definedName name="_xlnm.Print_Area" localSheetId="18">十九.卫东区2025政府性基金支出预算明细表!$A$1:$D$41</definedName>
    <definedName name="_xlnm.Print_Area" localSheetId="19">二十.市对卫东区2025年政府性基金转移支付分项目预算表!$A$1:$B$13</definedName>
    <definedName name="_xlnm.Print_Area" localSheetId="14">十五.卫东区2025年政府性基金收支预算总表!$A$1:$D$13</definedName>
    <definedName name="_xlnm.Print_Area" localSheetId="15">十六.卫东区2025年政府性基金收入预算表!$A$1:$D$15</definedName>
    <definedName name="_xlnm.Print_Area" localSheetId="16">十七.卫东区2025年政府性基金支出预算表!#REF!</definedName>
    <definedName name="_xlnm.Print_Area" localSheetId="12">十三.卫东区2023年一般债务余额情况表!$A$1:$C$10</definedName>
    <definedName name="_xlnm.Print_Area" localSheetId="4">五.卫东区2025年一般公共预算支出预算总表!#REF!</definedName>
    <definedName name="_xlnm.Print_Area" localSheetId="5">六.卫东区2025年一般公共预算支出预算明细表!$A$1:$D$602</definedName>
    <definedName name="_xlnm.Print_Area" localSheetId="0">一.卫东区2025年一般公共预算收支预算总表!$A$1:$D$15</definedName>
    <definedName name="_xlnm.Print_Area" hidden="1">#N/A</definedName>
    <definedName name="_xlnm.Print_Titles" localSheetId="9">十.市对卫东区2025年税收返还和转移支付分项目预算表!$3:$4</definedName>
    <definedName name="_xlnm.Print_Titles" localSheetId="24">二十五.卫东区2025年国有资本经营收入预算表!$3:$4</definedName>
    <definedName name="_xlnm.Print_Titles" localSheetId="29">三十.卫东区2025社会保险基金收支预算总表!$5:$6</definedName>
    <definedName name="_xlnm.Print_Titles" localSheetId="25">二十六.卫东区2025年国有资本经营支出预算表!$3:$4</definedName>
    <definedName name="_xlnm.Print_Titles" localSheetId="23">二十四.卫东区2025年国有资本经营收支预算总表!$3:$4</definedName>
    <definedName name="_xlnm.Print_Titles" localSheetId="6">七.卫东区2025年一般公共预算基本支出预算表!$1:$4</definedName>
    <definedName name="_xlnm.Print_Titles" localSheetId="18">十九.卫东区2025政府性基金支出预算明细表!$3:$4</definedName>
    <definedName name="_xlnm.Print_Titles" localSheetId="5">六.卫东区2025年一般公共预算支出预算明细表!$3:$4</definedName>
    <definedName name="_xlnm.Print_Titles" hidden="1">#N/A</definedName>
    <definedName name="rrrrr" localSheetId="24">#REF!</definedName>
    <definedName name="rrrrr" localSheetId="25">#REF!</definedName>
    <definedName name="rrrrr" localSheetId="23">#REF!</definedName>
    <definedName name="rrrrr">#REF!</definedName>
    <definedName name="sss">#N/A</definedName>
    <definedName name="ssss" localSheetId="24">#REF!</definedName>
    <definedName name="ssss" localSheetId="25">#REF!</definedName>
    <definedName name="ssss" localSheetId="23">#REF!</definedName>
    <definedName name="ssss">#REF!</definedName>
    <definedName name="zzzzz" localSheetId="24">#REF!</definedName>
    <definedName name="zzzzz" localSheetId="25">#REF!</definedName>
    <definedName name="zzzzz" localSheetId="23">#REF!</definedName>
    <definedName name="zzzzz">#REF!</definedName>
    <definedName name="啊啊" localSheetId="24">#REF!</definedName>
    <definedName name="啊啊" localSheetId="25">#REF!</definedName>
    <definedName name="啊啊" localSheetId="23">#REF!</definedName>
    <definedName name="啊啊">#REF!</definedName>
    <definedName name="安徽" localSheetId="24">#REF!</definedName>
    <definedName name="安徽" localSheetId="25">#REF!</definedName>
    <definedName name="安徽" localSheetId="23">#REF!</definedName>
    <definedName name="安徽">#REF!</definedName>
    <definedName name="北京" localSheetId="24">#REF!</definedName>
    <definedName name="北京" localSheetId="25">#REF!</definedName>
    <definedName name="北京" localSheetId="23">#REF!</definedName>
    <definedName name="北京">#REF!</definedName>
    <definedName name="不不不" localSheetId="24">#REF!</definedName>
    <definedName name="不不不" localSheetId="25">#REF!</definedName>
    <definedName name="不不不" localSheetId="23">#REF!</definedName>
    <definedName name="不不不">#REF!</definedName>
    <definedName name="大连" localSheetId="24">#REF!</definedName>
    <definedName name="大连" localSheetId="25">#REF!</definedName>
    <definedName name="大连" localSheetId="23">#REF!</definedName>
    <definedName name="大连">#REF!</definedName>
    <definedName name="第三批">#N/A</definedName>
    <definedName name="呃呃呃" localSheetId="24">#REF!</definedName>
    <definedName name="呃呃呃" localSheetId="25">#REF!</definedName>
    <definedName name="呃呃呃" localSheetId="23">#REF!</definedName>
    <definedName name="呃呃呃">#REF!</definedName>
    <definedName name="福建" localSheetId="24">#REF!</definedName>
    <definedName name="福建" localSheetId="25">#REF!</definedName>
    <definedName name="福建" localSheetId="23">#REF!</definedName>
    <definedName name="福建">#REF!</definedName>
    <definedName name="福建地区" localSheetId="24">#REF!</definedName>
    <definedName name="福建地区" localSheetId="25">#REF!</definedName>
    <definedName name="福建地区" localSheetId="23">#REF!</definedName>
    <definedName name="福建地区">#REF!</definedName>
    <definedName name="附表" localSheetId="24">#REF!</definedName>
    <definedName name="附表" localSheetId="25">#REF!</definedName>
    <definedName name="附表" localSheetId="23">#REF!</definedName>
    <definedName name="附表" localSheetId="18">#REF!</definedName>
    <definedName name="附表">#REF!</definedName>
    <definedName name="广东" localSheetId="24">#REF!</definedName>
    <definedName name="广东" localSheetId="25">#REF!</definedName>
    <definedName name="广东" localSheetId="23">#REF!</definedName>
    <definedName name="广东">#REF!</definedName>
    <definedName name="广东地区" localSheetId="24">#REF!</definedName>
    <definedName name="广东地区" localSheetId="25">#REF!</definedName>
    <definedName name="广东地区" localSheetId="23">#REF!</definedName>
    <definedName name="广东地区">#REF!</definedName>
    <definedName name="广西" localSheetId="24">#REF!</definedName>
    <definedName name="广西" localSheetId="25">#REF!</definedName>
    <definedName name="广西" localSheetId="23">#REF!</definedName>
    <definedName name="广西">#REF!</definedName>
    <definedName name="贵州" localSheetId="24">#REF!</definedName>
    <definedName name="贵州" localSheetId="25">#REF!</definedName>
    <definedName name="贵州" localSheetId="23">#REF!</definedName>
    <definedName name="贵州">#REF!</definedName>
    <definedName name="哈哈哈哈" localSheetId="24">#REF!</definedName>
    <definedName name="哈哈哈哈" localSheetId="25">#REF!</definedName>
    <definedName name="哈哈哈哈" localSheetId="23">#REF!</definedName>
    <definedName name="哈哈哈哈">#REF!</definedName>
    <definedName name="海南" localSheetId="24">#REF!</definedName>
    <definedName name="海南" localSheetId="25">#REF!</definedName>
    <definedName name="海南" localSheetId="23">#REF!</definedName>
    <definedName name="海南">#REF!</definedName>
    <definedName name="河北" localSheetId="24">#REF!</definedName>
    <definedName name="河北" localSheetId="25">#REF!</definedName>
    <definedName name="河北" localSheetId="23">#REF!</definedName>
    <definedName name="河北">#REF!</definedName>
    <definedName name="河南" localSheetId="24">#REF!</definedName>
    <definedName name="河南" localSheetId="25">#REF!</definedName>
    <definedName name="河南" localSheetId="23">#REF!</definedName>
    <definedName name="河南">#REF!</definedName>
    <definedName name="黑龙江" localSheetId="24">#REF!</definedName>
    <definedName name="黑龙江" localSheetId="25">#REF!</definedName>
    <definedName name="黑龙江" localSheetId="23">#REF!</definedName>
    <definedName name="黑龙江">#REF!</definedName>
    <definedName name="湖北" localSheetId="24">#REF!</definedName>
    <definedName name="湖北" localSheetId="25">#REF!</definedName>
    <definedName name="湖北" localSheetId="23">#REF!</definedName>
    <definedName name="湖北">#REF!</definedName>
    <definedName name="湖南" localSheetId="24">#REF!</definedName>
    <definedName name="湖南" localSheetId="25">#REF!</definedName>
    <definedName name="湖南" localSheetId="23">#REF!</definedName>
    <definedName name="湖南">#REF!</definedName>
    <definedName name="汇率" localSheetId="24">#REF!</definedName>
    <definedName name="汇率" localSheetId="25">#REF!</definedName>
    <definedName name="汇率" localSheetId="23">#REF!</definedName>
    <definedName name="汇率">#REF!</definedName>
    <definedName name="吉林" localSheetId="24">#REF!</definedName>
    <definedName name="吉林" localSheetId="25">#REF!</definedName>
    <definedName name="吉林" localSheetId="23">#REF!</definedName>
    <definedName name="吉林">#REF!</definedName>
    <definedName name="江苏" localSheetId="24">#REF!</definedName>
    <definedName name="江苏" localSheetId="25">#REF!</definedName>
    <definedName name="江苏" localSheetId="23">#REF!</definedName>
    <definedName name="江苏">#REF!</definedName>
    <definedName name="江西" localSheetId="24">#REF!</definedName>
    <definedName name="江西" localSheetId="25">#REF!</definedName>
    <definedName name="江西" localSheetId="23">#REF!</definedName>
    <definedName name="江西">#REF!</definedName>
    <definedName name="啦啦啦" localSheetId="24">#REF!</definedName>
    <definedName name="啦啦啦" localSheetId="25">#REF!</definedName>
    <definedName name="啦啦啦" localSheetId="23">#REF!</definedName>
    <definedName name="啦啦啦">#REF!</definedName>
    <definedName name="了" localSheetId="24">#REF!</definedName>
    <definedName name="了" localSheetId="25">#REF!</definedName>
    <definedName name="了" localSheetId="23">#REF!</definedName>
    <definedName name="了">#REF!</definedName>
    <definedName name="辽宁" localSheetId="24">#REF!</definedName>
    <definedName name="辽宁" localSheetId="25">#REF!</definedName>
    <definedName name="辽宁" localSheetId="23">#REF!</definedName>
    <definedName name="辽宁">#REF!</definedName>
    <definedName name="辽宁地区" localSheetId="24">#REF!</definedName>
    <definedName name="辽宁地区" localSheetId="25">#REF!</definedName>
    <definedName name="辽宁地区" localSheetId="23">#REF!</definedName>
    <definedName name="辽宁地区">#REF!</definedName>
    <definedName name="么么么么" localSheetId="24">#REF!</definedName>
    <definedName name="么么么么" localSheetId="25">#REF!</definedName>
    <definedName name="么么么么" localSheetId="23">#REF!</definedName>
    <definedName name="么么么么">#REF!</definedName>
    <definedName name="内蒙" localSheetId="24">#REF!</definedName>
    <definedName name="内蒙" localSheetId="25">#REF!</definedName>
    <definedName name="内蒙" localSheetId="23">#REF!</definedName>
    <definedName name="内蒙">#REF!</definedName>
    <definedName name="你" localSheetId="24">#REF!</definedName>
    <definedName name="你" localSheetId="25">#REF!</definedName>
    <definedName name="你" localSheetId="23">#REF!</definedName>
    <definedName name="你">#REF!</definedName>
    <definedName name="宁波" localSheetId="24">#REF!</definedName>
    <definedName name="宁波" localSheetId="25">#REF!</definedName>
    <definedName name="宁波" localSheetId="23">#REF!</definedName>
    <definedName name="宁波">#REF!</definedName>
    <definedName name="宁夏" localSheetId="24">#REF!</definedName>
    <definedName name="宁夏" localSheetId="25">#REF!</definedName>
    <definedName name="宁夏" localSheetId="23">#REF!</definedName>
    <definedName name="宁夏">#REF!</definedName>
    <definedName name="悄悄" localSheetId="24">#REF!</definedName>
    <definedName name="悄悄" localSheetId="25">#REF!</definedName>
    <definedName name="悄悄" localSheetId="23">#REF!</definedName>
    <definedName name="悄悄">#REF!</definedName>
    <definedName name="青岛" localSheetId="24">#REF!</definedName>
    <definedName name="青岛" localSheetId="25">#REF!</definedName>
    <definedName name="青岛" localSheetId="23">#REF!</definedName>
    <definedName name="青岛">#REF!</definedName>
    <definedName name="青海" localSheetId="24">#REF!</definedName>
    <definedName name="青海" localSheetId="25">#REF!</definedName>
    <definedName name="青海" localSheetId="23">#REF!</definedName>
    <definedName name="青海">#REF!</definedName>
    <definedName name="全国收入累计">#N/A</definedName>
    <definedName name="日日日" localSheetId="24">#REF!</definedName>
    <definedName name="日日日" localSheetId="25">#REF!</definedName>
    <definedName name="日日日" localSheetId="23">#REF!</definedName>
    <definedName name="日日日">#REF!</definedName>
    <definedName name="厦门" localSheetId="24">#REF!</definedName>
    <definedName name="厦门" localSheetId="25">#REF!</definedName>
    <definedName name="厦门" localSheetId="23">#REF!</definedName>
    <definedName name="厦门">#REF!</definedName>
    <definedName name="山东" localSheetId="24">#REF!</definedName>
    <definedName name="山东" localSheetId="25">#REF!</definedName>
    <definedName name="山东" localSheetId="23">#REF!</definedName>
    <definedName name="山东">#REF!</definedName>
    <definedName name="山东地区" localSheetId="24">#REF!</definedName>
    <definedName name="山东地区" localSheetId="25">#REF!</definedName>
    <definedName name="山东地区" localSheetId="23">#REF!</definedName>
    <definedName name="山东地区">#REF!</definedName>
    <definedName name="山西" localSheetId="24">#REF!</definedName>
    <definedName name="山西" localSheetId="25">#REF!</definedName>
    <definedName name="山西" localSheetId="23">#REF!</definedName>
    <definedName name="山西">#REF!</definedName>
    <definedName name="陕西" localSheetId="24">#REF!</definedName>
    <definedName name="陕西" localSheetId="25">#REF!</definedName>
    <definedName name="陕西" localSheetId="23">#REF!</definedName>
    <definedName name="陕西">#REF!</definedName>
    <definedName name="上海" localSheetId="24">#REF!</definedName>
    <definedName name="上海" localSheetId="25">#REF!</definedName>
    <definedName name="上海" localSheetId="23">#REF!</definedName>
    <definedName name="上海">#REF!</definedName>
    <definedName name="深圳" localSheetId="24">#REF!</definedName>
    <definedName name="深圳" localSheetId="25">#REF!</definedName>
    <definedName name="深圳" localSheetId="23">#REF!</definedName>
    <definedName name="深圳">#REF!</definedName>
    <definedName name="生产列1" localSheetId="24">#REF!</definedName>
    <definedName name="生产列1" localSheetId="25">#REF!</definedName>
    <definedName name="生产列1" localSheetId="23">#REF!</definedName>
    <definedName name="生产列1">#REF!</definedName>
    <definedName name="生产列11" localSheetId="24">#REF!</definedName>
    <definedName name="生产列11" localSheetId="25">#REF!</definedName>
    <definedName name="生产列11" localSheetId="23">#REF!</definedName>
    <definedName name="生产列11">#REF!</definedName>
    <definedName name="生产列15" localSheetId="24">#REF!</definedName>
    <definedName name="生产列15" localSheetId="25">#REF!</definedName>
    <definedName name="生产列15" localSheetId="23">#REF!</definedName>
    <definedName name="生产列15">#REF!</definedName>
    <definedName name="生产列16" localSheetId="24">#REF!</definedName>
    <definedName name="生产列16" localSheetId="25">#REF!</definedName>
    <definedName name="生产列16" localSheetId="23">#REF!</definedName>
    <definedName name="生产列16">#REF!</definedName>
    <definedName name="生产列17" localSheetId="24">#REF!</definedName>
    <definedName name="生产列17" localSheetId="25">#REF!</definedName>
    <definedName name="生产列17" localSheetId="23">#REF!</definedName>
    <definedName name="生产列17">#REF!</definedName>
    <definedName name="生产列19" localSheetId="24">#REF!</definedName>
    <definedName name="生产列19" localSheetId="25">#REF!</definedName>
    <definedName name="生产列19" localSheetId="23">#REF!</definedName>
    <definedName name="生产列19">#REF!</definedName>
    <definedName name="生产列2" localSheetId="24">#REF!</definedName>
    <definedName name="生产列2" localSheetId="25">#REF!</definedName>
    <definedName name="生产列2" localSheetId="23">#REF!</definedName>
    <definedName name="生产列2">#REF!</definedName>
    <definedName name="生产列20" localSheetId="24">#REF!</definedName>
    <definedName name="生产列20" localSheetId="25">#REF!</definedName>
    <definedName name="生产列20" localSheetId="23">#REF!</definedName>
    <definedName name="生产列20">#REF!</definedName>
    <definedName name="生产列3" localSheetId="24">#REF!</definedName>
    <definedName name="生产列3" localSheetId="25">#REF!</definedName>
    <definedName name="生产列3" localSheetId="23">#REF!</definedName>
    <definedName name="生产列3">#REF!</definedName>
    <definedName name="生产列4" localSheetId="24">#REF!</definedName>
    <definedName name="生产列4" localSheetId="25">#REF!</definedName>
    <definedName name="生产列4" localSheetId="23">#REF!</definedName>
    <definedName name="生产列4">#REF!</definedName>
    <definedName name="生产列5" localSheetId="24">#REF!</definedName>
    <definedName name="生产列5" localSheetId="25">#REF!</definedName>
    <definedName name="生产列5" localSheetId="23">#REF!</definedName>
    <definedName name="生产列5">#REF!</definedName>
    <definedName name="生产列6" localSheetId="24">#REF!</definedName>
    <definedName name="生产列6" localSheetId="25">#REF!</definedName>
    <definedName name="生产列6" localSheetId="23">#REF!</definedName>
    <definedName name="生产列6">#REF!</definedName>
    <definedName name="生产列7" localSheetId="24">#REF!</definedName>
    <definedName name="生产列7" localSheetId="25">#REF!</definedName>
    <definedName name="生产列7" localSheetId="23">#REF!</definedName>
    <definedName name="生产列7">#REF!</definedName>
    <definedName name="生产列8" localSheetId="24">#REF!</definedName>
    <definedName name="生产列8" localSheetId="25">#REF!</definedName>
    <definedName name="生产列8" localSheetId="23">#REF!</definedName>
    <definedName name="生产列8">#REF!</definedName>
    <definedName name="生产列9" localSheetId="24">#REF!</definedName>
    <definedName name="生产列9" localSheetId="25">#REF!</definedName>
    <definedName name="生产列9" localSheetId="23">#REF!</definedName>
    <definedName name="生产列9">#REF!</definedName>
    <definedName name="生产期" localSheetId="24">#REF!</definedName>
    <definedName name="生产期" localSheetId="25">#REF!</definedName>
    <definedName name="生产期" localSheetId="23">#REF!</definedName>
    <definedName name="生产期">#REF!</definedName>
    <definedName name="生产期1" localSheetId="24">#REF!</definedName>
    <definedName name="生产期1" localSheetId="25">#REF!</definedName>
    <definedName name="生产期1" localSheetId="23">#REF!</definedName>
    <definedName name="生产期1">#REF!</definedName>
    <definedName name="生产期11" localSheetId="24">#REF!</definedName>
    <definedName name="生产期11" localSheetId="25">#REF!</definedName>
    <definedName name="生产期11" localSheetId="23">#REF!</definedName>
    <definedName name="生产期11">#REF!</definedName>
    <definedName name="生产期15" localSheetId="24">#REF!</definedName>
    <definedName name="生产期15" localSheetId="25">#REF!</definedName>
    <definedName name="生产期15" localSheetId="23">#REF!</definedName>
    <definedName name="生产期15">#REF!</definedName>
    <definedName name="生产期16" localSheetId="24">#REF!</definedName>
    <definedName name="生产期16" localSheetId="25">#REF!</definedName>
    <definedName name="生产期16" localSheetId="23">#REF!</definedName>
    <definedName name="生产期16">#REF!</definedName>
    <definedName name="生产期17" localSheetId="24">#REF!</definedName>
    <definedName name="生产期17" localSheetId="25">#REF!</definedName>
    <definedName name="生产期17" localSheetId="23">#REF!</definedName>
    <definedName name="生产期17">#REF!</definedName>
    <definedName name="生产期19" localSheetId="24">#REF!</definedName>
    <definedName name="生产期19" localSheetId="25">#REF!</definedName>
    <definedName name="生产期19" localSheetId="23">#REF!</definedName>
    <definedName name="生产期19">#REF!</definedName>
    <definedName name="生产期2" localSheetId="24">#REF!</definedName>
    <definedName name="生产期2" localSheetId="25">#REF!</definedName>
    <definedName name="生产期2" localSheetId="23">#REF!</definedName>
    <definedName name="生产期2">#REF!</definedName>
    <definedName name="生产期20" localSheetId="24">#REF!</definedName>
    <definedName name="生产期20" localSheetId="25">#REF!</definedName>
    <definedName name="生产期20" localSheetId="23">#REF!</definedName>
    <definedName name="生产期20">#REF!</definedName>
    <definedName name="生产期3" localSheetId="24">#REF!</definedName>
    <definedName name="生产期3" localSheetId="25">#REF!</definedName>
    <definedName name="生产期3" localSheetId="23">#REF!</definedName>
    <definedName name="生产期3">#REF!</definedName>
    <definedName name="生产期4" localSheetId="24">#REF!</definedName>
    <definedName name="生产期4" localSheetId="25">#REF!</definedName>
    <definedName name="生产期4" localSheetId="23">#REF!</definedName>
    <definedName name="生产期4">#REF!</definedName>
    <definedName name="生产期5" localSheetId="24">#REF!</definedName>
    <definedName name="生产期5" localSheetId="25">#REF!</definedName>
    <definedName name="生产期5" localSheetId="23">#REF!</definedName>
    <definedName name="生产期5">#REF!</definedName>
    <definedName name="生产期6" localSheetId="24">#REF!</definedName>
    <definedName name="生产期6" localSheetId="25">#REF!</definedName>
    <definedName name="生产期6" localSheetId="23">#REF!</definedName>
    <definedName name="生产期6">#REF!</definedName>
    <definedName name="生产期7" localSheetId="24">#REF!</definedName>
    <definedName name="生产期7" localSheetId="25">#REF!</definedName>
    <definedName name="生产期7" localSheetId="23">#REF!</definedName>
    <definedName name="生产期7">#REF!</definedName>
    <definedName name="生产期8" localSheetId="24">#REF!</definedName>
    <definedName name="生产期8" localSheetId="25">#REF!</definedName>
    <definedName name="生产期8" localSheetId="23">#REF!</definedName>
    <definedName name="生产期8">#REF!</definedName>
    <definedName name="生产期9" localSheetId="24">#REF!</definedName>
    <definedName name="生产期9" localSheetId="25">#REF!</definedName>
    <definedName name="生产期9" localSheetId="23">#REF!</definedName>
    <definedName name="生产期9">#REF!</definedName>
    <definedName name="省级">#N/A</definedName>
    <definedName name="时代" localSheetId="24">#REF!</definedName>
    <definedName name="时代" localSheetId="25">#REF!</definedName>
    <definedName name="时代" localSheetId="23">#REF!</definedName>
    <definedName name="时代">#REF!</definedName>
    <definedName name="是" localSheetId="24">#REF!</definedName>
    <definedName name="是" localSheetId="25">#REF!</definedName>
    <definedName name="是" localSheetId="23">#REF!</definedName>
    <definedName name="是">#REF!</definedName>
    <definedName name="是水水水水" localSheetId="24">#REF!</definedName>
    <definedName name="是水水水水" localSheetId="25">#REF!</definedName>
    <definedName name="是水水水水" localSheetId="23">#REF!</definedName>
    <definedName name="是水水水水">#REF!</definedName>
    <definedName name="收入表">#N/A</definedName>
    <definedName name="水水水嘎嘎嘎水" localSheetId="24">#REF!</definedName>
    <definedName name="水水水嘎嘎嘎水" localSheetId="25">#REF!</definedName>
    <definedName name="水水水嘎嘎嘎水" localSheetId="23">#REF!</definedName>
    <definedName name="水水水嘎嘎嘎水">#REF!</definedName>
    <definedName name="水水水水" localSheetId="24">#REF!</definedName>
    <definedName name="水水水水" localSheetId="25">#REF!</definedName>
    <definedName name="水水水水" localSheetId="23">#REF!</definedName>
    <definedName name="水水水水">#REF!</definedName>
    <definedName name="四川" localSheetId="24">#REF!</definedName>
    <definedName name="四川" localSheetId="25">#REF!</definedName>
    <definedName name="四川" localSheetId="23">#REF!</definedName>
    <definedName name="四川">#REF!</definedName>
    <definedName name="天津" localSheetId="24">#REF!</definedName>
    <definedName name="天津" localSheetId="25">#REF!</definedName>
    <definedName name="天津" localSheetId="23">#REF!</definedName>
    <definedName name="天津">#REF!</definedName>
    <definedName name="我问问" localSheetId="24">#REF!</definedName>
    <definedName name="我问问" localSheetId="25">#REF!</definedName>
    <definedName name="我问问" localSheetId="23">#REF!</definedName>
    <definedName name="我问问">#REF!</definedName>
    <definedName name="西藏" localSheetId="24">#REF!</definedName>
    <definedName name="西藏" localSheetId="25">#REF!</definedName>
    <definedName name="西藏" localSheetId="23">#REF!</definedName>
    <definedName name="西藏">#REF!</definedName>
    <definedName name="新疆" localSheetId="24">#REF!</definedName>
    <definedName name="新疆" localSheetId="25">#REF!</definedName>
    <definedName name="新疆" localSheetId="23">#REF!</definedName>
    <definedName name="新疆">#REF!</definedName>
    <definedName name="一i" localSheetId="24">#REF!</definedName>
    <definedName name="一i" localSheetId="25">#REF!</definedName>
    <definedName name="一i" localSheetId="23">#REF!</definedName>
    <definedName name="一i">#REF!</definedName>
    <definedName name="一一i" localSheetId="24">#REF!</definedName>
    <definedName name="一一i" localSheetId="25">#REF!</definedName>
    <definedName name="一一i" localSheetId="23">#REF!</definedName>
    <definedName name="一一i">#REF!</definedName>
    <definedName name="云南" localSheetId="24">#REF!</definedName>
    <definedName name="云南" localSheetId="25">#REF!</definedName>
    <definedName name="云南" localSheetId="23">#REF!</definedName>
    <definedName name="云南">#REF!</definedName>
    <definedName name="啧啧啧" localSheetId="24">#REF!</definedName>
    <definedName name="啧啧啧" localSheetId="25">#REF!</definedName>
    <definedName name="啧啧啧" localSheetId="23">#REF!</definedName>
    <definedName name="啧啧啧">#REF!</definedName>
    <definedName name="浙江" localSheetId="24">#REF!</definedName>
    <definedName name="浙江" localSheetId="25">#REF!</definedName>
    <definedName name="浙江" localSheetId="23">#REF!</definedName>
    <definedName name="浙江">#REF!</definedName>
    <definedName name="浙江地区" localSheetId="24">#REF!</definedName>
    <definedName name="浙江地区" localSheetId="25">#REF!</definedName>
    <definedName name="浙江地区" localSheetId="23">#REF!</definedName>
    <definedName name="浙江地区">#REF!</definedName>
    <definedName name="重庆" localSheetId="24">#REF!</definedName>
    <definedName name="重庆" localSheetId="25">#REF!</definedName>
    <definedName name="重庆" localSheetId="23">#REF!</definedName>
    <definedName name="重庆">#REF!</definedName>
    <definedName name="_1301_石家庄市" hidden="1">[3]内置数据!$AK$2:$AK$23</definedName>
    <definedName name="_1306_保定市" hidden="1">[3]内置数据!$AP$2:$AP$22</definedName>
    <definedName name="_1307_张家口市" hidden="1">[3]内置数据!$AQ$2:$AQ$17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<sst xmlns="http://schemas.openxmlformats.org/spreadsheetml/2006/main" count="3348" uniqueCount="2727">
  <si>
    <t>表一</t>
  </si>
  <si>
    <t>卫东区2025年一般公共预算收支预算总表</t>
  </si>
  <si>
    <t>单位：万元</t>
  </si>
  <si>
    <t>项  目</t>
  </si>
  <si>
    <t>收入预算数</t>
  </si>
  <si>
    <t>支出预算数</t>
  </si>
  <si>
    <t>本级收入</t>
  </si>
  <si>
    <t>本级支出</t>
  </si>
  <si>
    <t>上级补助收入</t>
  </si>
  <si>
    <t xml:space="preserve">  返还性收入</t>
  </si>
  <si>
    <t>补助下级支出</t>
  </si>
  <si>
    <t xml:space="preserve">  一般性转移支付收入</t>
  </si>
  <si>
    <t xml:space="preserve">  返还性支出</t>
  </si>
  <si>
    <t xml:space="preserve">  专项转移支付收入</t>
  </si>
  <si>
    <t xml:space="preserve">  一般性转移支付支出</t>
  </si>
  <si>
    <t>下级上解收入</t>
  </si>
  <si>
    <t xml:space="preserve">  专项转移支付支出</t>
  </si>
  <si>
    <t>调入预算稳定调节基金</t>
  </si>
  <si>
    <t>上解上级支出</t>
  </si>
  <si>
    <t>地方政府一般债务转贷收入</t>
  </si>
  <si>
    <t>地方政府一般债务还本支出</t>
  </si>
  <si>
    <t>调入资金</t>
  </si>
  <si>
    <t>调出资金</t>
  </si>
  <si>
    <t>上年结余收入</t>
  </si>
  <si>
    <t>安排预算稳定调节基金</t>
  </si>
  <si>
    <t>收入总计</t>
  </si>
  <si>
    <t>支出总计</t>
  </si>
  <si>
    <t>表二</t>
  </si>
  <si>
    <t>卫东区2025年一般公共预算收入预算表</t>
  </si>
  <si>
    <t>项   目</t>
  </si>
  <si>
    <t>2024执行数</t>
  </si>
  <si>
    <t>2025年预算数</t>
  </si>
  <si>
    <t>预算数为上年执行数%</t>
  </si>
  <si>
    <t>税收收入</t>
  </si>
  <si>
    <t>增值税</t>
  </si>
  <si>
    <t>企业所得税</t>
  </si>
  <si>
    <t>资源税</t>
  </si>
  <si>
    <t>城市维护建设税等</t>
  </si>
  <si>
    <t>个人所得税</t>
  </si>
  <si>
    <t>房产税</t>
  </si>
  <si>
    <t>印花税</t>
  </si>
  <si>
    <t>城镇土地使用税</t>
  </si>
  <si>
    <t>土地增值税</t>
  </si>
  <si>
    <t>车船税</t>
  </si>
  <si>
    <t>耕地占用税</t>
  </si>
  <si>
    <t>环境保护税</t>
  </si>
  <si>
    <t>非税收入</t>
  </si>
  <si>
    <t>专项收入</t>
  </si>
  <si>
    <t>行政事业性收费收入</t>
  </si>
  <si>
    <t>罚没收入</t>
  </si>
  <si>
    <t>国有资本经营收入</t>
  </si>
  <si>
    <t>国有资源(资产)有偿使用收入</t>
  </si>
  <si>
    <t>捐赠收入</t>
  </si>
  <si>
    <t>政府住房基金收入</t>
  </si>
  <si>
    <t>其他收入</t>
  </si>
  <si>
    <t>合   计</t>
  </si>
  <si>
    <t>表三</t>
  </si>
  <si>
    <t>卫东区2025年一般公共预算支出预算表</t>
  </si>
  <si>
    <t>项目</t>
  </si>
  <si>
    <t>2024年预算数</t>
  </si>
  <si>
    <t>2024年调整预算数</t>
  </si>
  <si>
    <t>2024年执行数</t>
  </si>
  <si>
    <t>为上年财力安排支出%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</si>
  <si>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</si>
  <si>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</si>
  <si>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</si>
  <si>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</si>
  <si>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</si>
  <si>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</si>
  <si>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</si>
  <si>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</si>
  <si>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</si>
  <si>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</si>
  <si>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</si>
  <si>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</si>
  <si>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</si>
  <si>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</si>
  <si>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</si>
  <si>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</si>
  <si>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</si>
  <si>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</si>
  <si>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</si>
  <si>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</si>
  <si>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</si>
  <si>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</si>
  <si>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转移性支出</t>
  </si>
  <si>
    <t>债务付息支出</t>
  </si>
  <si>
    <t>债务发行费用支出</t>
  </si>
  <si>
    <t>合计</t>
  </si>
  <si>
    <t>表四</t>
  </si>
  <si>
    <t>卫东区2025年一般公共预算本级支出预算表</t>
  </si>
  <si>
    <t>表五</t>
  </si>
  <si>
    <t>卫东区2025年一般公共预算支出预算总表</t>
  </si>
  <si>
    <t>科 目</t>
  </si>
  <si>
    <t>合 计</t>
  </si>
  <si>
    <t>当年财力安排支出</t>
  </si>
  <si>
    <t>上级专项转移支付安排支出</t>
  </si>
  <si>
    <t>合  计</t>
  </si>
  <si>
    <t>表六</t>
  </si>
  <si>
    <t xml:space="preserve"> </t>
  </si>
  <si>
    <t>卫东区2025年一般公共预算支出表</t>
  </si>
  <si>
    <t>上年预算数</t>
  </si>
  <si>
    <t>上年执行数</t>
  </si>
  <si>
    <t>预算数</t>
  </si>
  <si>
    <t>代码</t>
  </si>
  <si>
    <t>名称</t>
  </si>
  <si>
    <t>金额</t>
  </si>
  <si>
    <t>为上年预算数的%</t>
  </si>
  <si>
    <t>为上年执行数的%</t>
  </si>
  <si>
    <t>201</t>
  </si>
  <si>
    <t xml:space="preserve">  一般公共服务</t>
  </si>
  <si>
    <t>20101</t>
  </si>
  <si>
    <t xml:space="preserve">    人大事务</t>
  </si>
  <si>
    <t>2010101</t>
  </si>
  <si>
    <t xml:space="preserve">      行政运行</t>
  </si>
  <si>
    <t>2010102</t>
  </si>
  <si>
    <t xml:space="preserve">      一般行政管理事务</t>
  </si>
  <si>
    <t>2010103</t>
  </si>
  <si>
    <t xml:space="preserve">      机关服务</t>
  </si>
  <si>
    <t>2010104</t>
  </si>
  <si>
    <t xml:space="preserve">      人大会议</t>
  </si>
  <si>
    <t>2010105</t>
  </si>
  <si>
    <t xml:space="preserve">      人大立法</t>
  </si>
  <si>
    <t>2010106</t>
  </si>
  <si>
    <t xml:space="preserve">      人大监督</t>
  </si>
  <si>
    <t>2010107</t>
  </si>
  <si>
    <t xml:space="preserve">      人大代表履职能力提升</t>
  </si>
  <si>
    <t>2010108</t>
  </si>
  <si>
    <t xml:space="preserve">      代表工作</t>
  </si>
  <si>
    <t>2010109</t>
  </si>
  <si>
    <t xml:space="preserve">      人大信访工作</t>
  </si>
  <si>
    <t>2010150</t>
  </si>
  <si>
    <t xml:space="preserve">      事业运行</t>
  </si>
  <si>
    <t>2010199</t>
  </si>
  <si>
    <t xml:space="preserve">      其他人大事务支出</t>
  </si>
  <si>
    <t>20102</t>
  </si>
  <si>
    <t xml:space="preserve">    政协事务</t>
  </si>
  <si>
    <t>2010201</t>
  </si>
  <si>
    <t>2010202</t>
  </si>
  <si>
    <t>2010203</t>
  </si>
  <si>
    <t>2010204</t>
  </si>
  <si>
    <t xml:space="preserve">      政协会议</t>
  </si>
  <si>
    <t>2010205</t>
  </si>
  <si>
    <t xml:space="preserve">      委员视察</t>
  </si>
  <si>
    <t>2010206</t>
  </si>
  <si>
    <t xml:space="preserve">      参政议政</t>
  </si>
  <si>
    <t>2010250</t>
  </si>
  <si>
    <t>2010299</t>
  </si>
  <si>
    <t xml:space="preserve">      其他政协事务支出</t>
  </si>
  <si>
    <t>20103</t>
  </si>
  <si>
    <t xml:space="preserve">    政府办公厅(室)及相关机构事务</t>
  </si>
  <si>
    <t>2010301</t>
  </si>
  <si>
    <t>2010302</t>
  </si>
  <si>
    <t>2010303</t>
  </si>
  <si>
    <t>2010304</t>
  </si>
  <si>
    <t xml:space="preserve">      专项服务</t>
  </si>
  <si>
    <t>2010305</t>
  </si>
  <si>
    <t xml:space="preserve">      专项业务及机关事务管理</t>
  </si>
  <si>
    <t>2010306</t>
  </si>
  <si>
    <t xml:space="preserve">      政务公开审批</t>
  </si>
  <si>
    <t>2010308</t>
  </si>
  <si>
    <t xml:space="preserve">      信访事务</t>
  </si>
  <si>
    <t>2010309</t>
  </si>
  <si>
    <t xml:space="preserve">      参事事务</t>
  </si>
  <si>
    <t>2010350</t>
  </si>
  <si>
    <t>2010399</t>
  </si>
  <si>
    <t xml:space="preserve">      其他政府办公厅（室）及相关机构事务支出</t>
  </si>
  <si>
    <t>20104</t>
  </si>
  <si>
    <t xml:space="preserve">    发展与改革事务</t>
  </si>
  <si>
    <t>2010401</t>
  </si>
  <si>
    <t>2010402</t>
  </si>
  <si>
    <t>2010403</t>
  </si>
  <si>
    <t>2010404</t>
  </si>
  <si>
    <t xml:space="preserve">      战略规划与实施</t>
  </si>
  <si>
    <t>2010405</t>
  </si>
  <si>
    <t xml:space="preserve">      日常经济运行调节</t>
  </si>
  <si>
    <t>2010406</t>
  </si>
  <si>
    <t xml:space="preserve">      社会事业发展规划</t>
  </si>
  <si>
    <t>2010407</t>
  </si>
  <si>
    <t xml:space="preserve">      经济体制改革研究</t>
  </si>
  <si>
    <t>2010408</t>
  </si>
  <si>
    <t xml:space="preserve">      物价管理</t>
  </si>
  <si>
    <t>2010450</t>
  </si>
  <si>
    <t>2010499</t>
  </si>
  <si>
    <t xml:space="preserve">      其他发展与改革事务支出</t>
  </si>
  <si>
    <t>20105</t>
  </si>
  <si>
    <t xml:space="preserve">    统计信息事务</t>
  </si>
  <si>
    <t>2010501</t>
  </si>
  <si>
    <t>2010502</t>
  </si>
  <si>
    <t>2010503</t>
  </si>
  <si>
    <t>2010504</t>
  </si>
  <si>
    <t xml:space="preserve">      信息事务</t>
  </si>
  <si>
    <t>2010505</t>
  </si>
  <si>
    <t xml:space="preserve">      专项统计业务</t>
  </si>
  <si>
    <t>2010506</t>
  </si>
  <si>
    <t xml:space="preserve">      统计管理</t>
  </si>
  <si>
    <t>2010507</t>
  </si>
  <si>
    <t xml:space="preserve">      专项普查活动</t>
  </si>
  <si>
    <t>2010508</t>
  </si>
  <si>
    <t xml:space="preserve">      统计抽样调查</t>
  </si>
  <si>
    <t>2010550</t>
  </si>
  <si>
    <t>2010599</t>
  </si>
  <si>
    <t xml:space="preserve">      其他统计信息事务支出</t>
  </si>
  <si>
    <t>20106</t>
  </si>
  <si>
    <t xml:space="preserve">    财政事务</t>
  </si>
  <si>
    <t>2010601</t>
  </si>
  <si>
    <t>2010602</t>
  </si>
  <si>
    <t>2010603</t>
  </si>
  <si>
    <t>2010604</t>
  </si>
  <si>
    <t xml:space="preserve">      预算改革业务</t>
  </si>
  <si>
    <t>2010605</t>
  </si>
  <si>
    <t xml:space="preserve">      财政国库业务</t>
  </si>
  <si>
    <t>2010606</t>
  </si>
  <si>
    <t xml:space="preserve">      财政监察</t>
  </si>
  <si>
    <t>2010607</t>
  </si>
  <si>
    <t xml:space="preserve">      信息化建设</t>
  </si>
  <si>
    <t>2010608</t>
  </si>
  <si>
    <t xml:space="preserve">      财政委托业务支出</t>
  </si>
  <si>
    <t>2010650</t>
  </si>
  <si>
    <t>2010699</t>
  </si>
  <si>
    <t xml:space="preserve">      其他财政事务支出</t>
  </si>
  <si>
    <t>20107</t>
  </si>
  <si>
    <t xml:space="preserve">    税收事务</t>
  </si>
  <si>
    <t>2010701</t>
  </si>
  <si>
    <t>2010702</t>
  </si>
  <si>
    <t>2010703</t>
  </si>
  <si>
    <t>2010709</t>
  </si>
  <si>
    <t>2010710</t>
  </si>
  <si>
    <t xml:space="preserve">      税收业务</t>
  </si>
  <si>
    <t>2010750</t>
  </si>
  <si>
    <t>2010799</t>
  </si>
  <si>
    <t xml:space="preserve">      其他税收事务支出</t>
  </si>
  <si>
    <t>20108</t>
  </si>
  <si>
    <t xml:space="preserve">    审计事务</t>
  </si>
  <si>
    <t>2010801</t>
  </si>
  <si>
    <t>2010802</t>
  </si>
  <si>
    <t>2010803</t>
  </si>
  <si>
    <t>2010804</t>
  </si>
  <si>
    <t xml:space="preserve">      审计业务</t>
  </si>
  <si>
    <t>2010805</t>
  </si>
  <si>
    <t xml:space="preserve">      审计管理</t>
  </si>
  <si>
    <t>2010806</t>
  </si>
  <si>
    <t>2010850</t>
  </si>
  <si>
    <t>2010899</t>
  </si>
  <si>
    <t xml:space="preserve">      其他审计事务支出</t>
  </si>
  <si>
    <t>20109</t>
  </si>
  <si>
    <t xml:space="preserve">    海关事务</t>
  </si>
  <si>
    <t>2010901</t>
  </si>
  <si>
    <t>2010902</t>
  </si>
  <si>
    <t>2010903</t>
  </si>
  <si>
    <t>2010905</t>
  </si>
  <si>
    <t xml:space="preserve">      缉私办案</t>
  </si>
  <si>
    <t>2010907</t>
  </si>
  <si>
    <t xml:space="preserve">      口岸管理</t>
  </si>
  <si>
    <t>2010908</t>
  </si>
  <si>
    <t>2010909</t>
  </si>
  <si>
    <t xml:space="preserve">      海关关务</t>
  </si>
  <si>
    <t>2010910</t>
  </si>
  <si>
    <t xml:space="preserve">      关税征管</t>
  </si>
  <si>
    <t>2010911</t>
  </si>
  <si>
    <t xml:space="preserve">      海关监管</t>
  </si>
  <si>
    <t>2010912</t>
  </si>
  <si>
    <t xml:space="preserve">      检验检疫</t>
  </si>
  <si>
    <t>2010950</t>
  </si>
  <si>
    <t>2010999</t>
  </si>
  <si>
    <t xml:space="preserve">      其他海关事务支出</t>
  </si>
  <si>
    <t>20111</t>
  </si>
  <si>
    <t xml:space="preserve">    纪检监察事务</t>
  </si>
  <si>
    <t>2011101</t>
  </si>
  <si>
    <t>2011102</t>
  </si>
  <si>
    <t>2011103</t>
  </si>
  <si>
    <t>2011104</t>
  </si>
  <si>
    <t xml:space="preserve">      大案要案查处</t>
  </si>
  <si>
    <t>2011105</t>
  </si>
  <si>
    <t xml:space="preserve">      派驻派出机构</t>
  </si>
  <si>
    <t>2011106</t>
  </si>
  <si>
    <t xml:space="preserve">      巡视工作</t>
  </si>
  <si>
    <t>2011150</t>
  </si>
  <si>
    <t>2011199</t>
  </si>
  <si>
    <t xml:space="preserve">      其他纪检监察事务支出</t>
  </si>
  <si>
    <t>20113</t>
  </si>
  <si>
    <t xml:space="preserve">    商贸事务</t>
  </si>
  <si>
    <t>2011301</t>
  </si>
  <si>
    <t>2011302</t>
  </si>
  <si>
    <t>2011303</t>
  </si>
  <si>
    <t>2011304</t>
  </si>
  <si>
    <t xml:space="preserve">      对外贸易管理</t>
  </si>
  <si>
    <t>2011305</t>
  </si>
  <si>
    <t xml:space="preserve">      国际经济合作</t>
  </si>
  <si>
    <t>2011306</t>
  </si>
  <si>
    <t xml:space="preserve">      外资管理</t>
  </si>
  <si>
    <t>2011307</t>
  </si>
  <si>
    <t xml:space="preserve">      国内贸易管理</t>
  </si>
  <si>
    <t>2011308</t>
  </si>
  <si>
    <t xml:space="preserve">      招商引资</t>
  </si>
  <si>
    <t>2011350</t>
  </si>
  <si>
    <t>2011399</t>
  </si>
  <si>
    <t xml:space="preserve">      其他商贸事务支出</t>
  </si>
  <si>
    <t>20114</t>
  </si>
  <si>
    <t xml:space="preserve">    知识产权事务</t>
  </si>
  <si>
    <t>2011401</t>
  </si>
  <si>
    <t>2011402</t>
  </si>
  <si>
    <t>2011403</t>
  </si>
  <si>
    <t>2011404</t>
  </si>
  <si>
    <t xml:space="preserve">      专利审批</t>
  </si>
  <si>
    <t>2011405</t>
  </si>
  <si>
    <t xml:space="preserve">      知识产权战略和规划</t>
  </si>
  <si>
    <t>2011408</t>
  </si>
  <si>
    <t xml:space="preserve">      国际合作与交流</t>
  </si>
  <si>
    <t>2011409</t>
  </si>
  <si>
    <t xml:space="preserve">      知识产权宏观管理</t>
  </si>
  <si>
    <t>2011410</t>
  </si>
  <si>
    <t xml:space="preserve">      商标管理</t>
  </si>
  <si>
    <t>2011411</t>
  </si>
  <si>
    <t xml:space="preserve">      原产地地理标志管理</t>
  </si>
  <si>
    <t>2011450</t>
  </si>
  <si>
    <t>2011499</t>
  </si>
  <si>
    <t xml:space="preserve">      其他知识产权事务支出</t>
  </si>
  <si>
    <t>20123</t>
  </si>
  <si>
    <t xml:space="preserve">    民族事务</t>
  </si>
  <si>
    <t>2012301</t>
  </si>
  <si>
    <t>2012302</t>
  </si>
  <si>
    <t>2012303</t>
  </si>
  <si>
    <t>2012304</t>
  </si>
  <si>
    <t xml:space="preserve">      民族工作专项</t>
  </si>
  <si>
    <t>2012350</t>
  </si>
  <si>
    <t>2012399</t>
  </si>
  <si>
    <t xml:space="preserve">      其他民族事务支出</t>
  </si>
  <si>
    <t>20125</t>
  </si>
  <si>
    <t xml:space="preserve">    港澳台事务</t>
  </si>
  <si>
    <t>2012501</t>
  </si>
  <si>
    <t>2012502</t>
  </si>
  <si>
    <t>2012503</t>
  </si>
  <si>
    <t>2012504</t>
  </si>
  <si>
    <t xml:space="preserve">      港澳事务</t>
  </si>
  <si>
    <t>2012505</t>
  </si>
  <si>
    <t xml:space="preserve">      台湾事务</t>
  </si>
  <si>
    <t>2012550</t>
  </si>
  <si>
    <t>2012599</t>
  </si>
  <si>
    <t xml:space="preserve">      其他港澳台事务支出</t>
  </si>
  <si>
    <t>20126</t>
  </si>
  <si>
    <t xml:space="preserve">    档案事务</t>
  </si>
  <si>
    <t>2012601</t>
  </si>
  <si>
    <t>2012602</t>
  </si>
  <si>
    <t>2012603</t>
  </si>
  <si>
    <t>2012604</t>
  </si>
  <si>
    <t xml:space="preserve">      档案馆</t>
  </si>
  <si>
    <t>2012699</t>
  </si>
  <si>
    <t xml:space="preserve">      其他档案事务支出</t>
  </si>
  <si>
    <t>20128</t>
  </si>
  <si>
    <t xml:space="preserve">    民主党派及工商联事务</t>
  </si>
  <si>
    <t>2012801</t>
  </si>
  <si>
    <t>2012802</t>
  </si>
  <si>
    <t>2012803</t>
  </si>
  <si>
    <t>2012804</t>
  </si>
  <si>
    <t>2012850</t>
  </si>
  <si>
    <t>2012899</t>
  </si>
  <si>
    <t xml:space="preserve">      其他民主党派及工商联事务支出</t>
  </si>
  <si>
    <t>20129</t>
  </si>
  <si>
    <t xml:space="preserve">    群众团体事务</t>
  </si>
  <si>
    <t>2012901</t>
  </si>
  <si>
    <t>2012902</t>
  </si>
  <si>
    <t>2012903</t>
  </si>
  <si>
    <t>2012906</t>
  </si>
  <si>
    <t xml:space="preserve">      工会事务</t>
  </si>
  <si>
    <t>2012950</t>
  </si>
  <si>
    <t>2012999</t>
  </si>
  <si>
    <t xml:space="preserve">      其他群众团体事务支出</t>
  </si>
  <si>
    <t>20131</t>
  </si>
  <si>
    <t xml:space="preserve">    党委办公厅（室）及相关机构事务</t>
  </si>
  <si>
    <t>2013101</t>
  </si>
  <si>
    <t>2013102</t>
  </si>
  <si>
    <t>2013103</t>
  </si>
  <si>
    <t>2013105</t>
  </si>
  <si>
    <t xml:space="preserve">      专项业务</t>
  </si>
  <si>
    <t>2013150</t>
  </si>
  <si>
    <t>2013199</t>
  </si>
  <si>
    <t xml:space="preserve">      其他党委办公厅（室）及相关机构事务支出</t>
  </si>
  <si>
    <t>20132</t>
  </si>
  <si>
    <t xml:space="preserve">    组织事务</t>
  </si>
  <si>
    <t>2013201</t>
  </si>
  <si>
    <t>2013202</t>
  </si>
  <si>
    <t>2013203</t>
  </si>
  <si>
    <t>2013204</t>
  </si>
  <si>
    <t xml:space="preserve">      公务员事务</t>
  </si>
  <si>
    <t>2013250</t>
  </si>
  <si>
    <t>2013299</t>
  </si>
  <si>
    <t xml:space="preserve">      其他组织事务支出</t>
  </si>
  <si>
    <t>20133</t>
  </si>
  <si>
    <t xml:space="preserve">    宣传事务</t>
  </si>
  <si>
    <t>2013301</t>
  </si>
  <si>
    <t>2013302</t>
  </si>
  <si>
    <t>2013303</t>
  </si>
  <si>
    <t>2013304</t>
  </si>
  <si>
    <t xml:space="preserve">      宣传管理</t>
  </si>
  <si>
    <t>2013350</t>
  </si>
  <si>
    <t>2013399</t>
  </si>
  <si>
    <t xml:space="preserve">      其他宣传事务支出</t>
  </si>
  <si>
    <t>20134</t>
  </si>
  <si>
    <t xml:space="preserve">    统战事务</t>
  </si>
  <si>
    <t>2013401</t>
  </si>
  <si>
    <t>2013402</t>
  </si>
  <si>
    <t>2013403</t>
  </si>
  <si>
    <t>2013404</t>
  </si>
  <si>
    <t xml:space="preserve">      宗教事务</t>
  </si>
  <si>
    <t>2013405</t>
  </si>
  <si>
    <t xml:space="preserve">      华侨事务</t>
  </si>
  <si>
    <t>2013450</t>
  </si>
  <si>
    <t>2013499</t>
  </si>
  <si>
    <t xml:space="preserve">      其他统战事务支出</t>
  </si>
  <si>
    <t>20135</t>
  </si>
  <si>
    <t xml:space="preserve">    对外联络事务</t>
  </si>
  <si>
    <t>2013501</t>
  </si>
  <si>
    <t>2013502</t>
  </si>
  <si>
    <t>2013503</t>
  </si>
  <si>
    <t>2013550</t>
  </si>
  <si>
    <t>2013599</t>
  </si>
  <si>
    <t xml:space="preserve">      其他对外联络事务支出</t>
  </si>
  <si>
    <t>20136</t>
  </si>
  <si>
    <t xml:space="preserve">    其他共产党事务支出</t>
  </si>
  <si>
    <t>2013601</t>
  </si>
  <si>
    <t>2013602</t>
  </si>
  <si>
    <t>2013603</t>
  </si>
  <si>
    <t>2013650</t>
  </si>
  <si>
    <t>2013699</t>
  </si>
  <si>
    <t xml:space="preserve">      其他共产党事务支出</t>
  </si>
  <si>
    <t>20137</t>
  </si>
  <si>
    <t xml:space="preserve">    网信事务</t>
  </si>
  <si>
    <t>2013701</t>
  </si>
  <si>
    <t>2013702</t>
  </si>
  <si>
    <t>2013703</t>
  </si>
  <si>
    <t>2013704</t>
  </si>
  <si>
    <t xml:space="preserve">      信息安全事务</t>
  </si>
  <si>
    <t>2013750</t>
  </si>
  <si>
    <t>2013799</t>
  </si>
  <si>
    <t xml:space="preserve">      其他网信事务支出</t>
  </si>
  <si>
    <t>20138</t>
  </si>
  <si>
    <t xml:space="preserve">    市场监督管理事务</t>
  </si>
  <si>
    <t>2013801</t>
  </si>
  <si>
    <t>2013802</t>
  </si>
  <si>
    <t>2013803</t>
  </si>
  <si>
    <t>2013804</t>
  </si>
  <si>
    <t xml:space="preserve">      市场主体管理</t>
  </si>
  <si>
    <t>2013805</t>
  </si>
  <si>
    <t xml:space="preserve">      市场秩序执法</t>
  </si>
  <si>
    <t>2013808</t>
  </si>
  <si>
    <t>2013810</t>
  </si>
  <si>
    <t xml:space="preserve">      质量基础</t>
  </si>
  <si>
    <t>2013812</t>
  </si>
  <si>
    <t xml:space="preserve">      药品事务</t>
  </si>
  <si>
    <t>2013813</t>
  </si>
  <si>
    <t xml:space="preserve">      医疗器械事务</t>
  </si>
  <si>
    <t>2013814</t>
  </si>
  <si>
    <t xml:space="preserve">      化妆品事务</t>
  </si>
  <si>
    <t>2013815</t>
  </si>
  <si>
    <t xml:space="preserve">      质量安全监管</t>
  </si>
  <si>
    <t>2013816</t>
  </si>
  <si>
    <t xml:space="preserve">      食品安全监管</t>
  </si>
  <si>
    <t>2013850</t>
  </si>
  <si>
    <t>2013899</t>
  </si>
  <si>
    <t xml:space="preserve">      其他市场监督管理事务</t>
  </si>
  <si>
    <t xml:space="preserve">  社会工作事务</t>
  </si>
  <si>
    <t xml:space="preserve">    行政运行</t>
  </si>
  <si>
    <t xml:space="preserve">    一般行政管理事务</t>
  </si>
  <si>
    <t xml:space="preserve">    机关服务</t>
  </si>
  <si>
    <t xml:space="preserve">    专项业务</t>
  </si>
  <si>
    <t xml:space="preserve">    事业运行</t>
  </si>
  <si>
    <t xml:space="preserve">    其他社会工作事务支出</t>
  </si>
  <si>
    <t xml:space="preserve">  信访事务</t>
  </si>
  <si>
    <t xml:space="preserve">    信访业务</t>
  </si>
  <si>
    <t xml:space="preserve">    其他信访事务支出</t>
  </si>
  <si>
    <t>20199</t>
  </si>
  <si>
    <t xml:space="preserve">    其他一般公共服务支出</t>
  </si>
  <si>
    <t>2019901</t>
  </si>
  <si>
    <t xml:space="preserve">      国家赔偿费用支出</t>
  </si>
  <si>
    <t>2019999</t>
  </si>
  <si>
    <t xml:space="preserve">      其他一般公共服务支出</t>
  </si>
  <si>
    <t>202</t>
  </si>
  <si>
    <t xml:space="preserve">  外交支出</t>
  </si>
  <si>
    <t>20205</t>
  </si>
  <si>
    <t xml:space="preserve">    对外合作与交流</t>
  </si>
  <si>
    <t>2020503</t>
  </si>
  <si>
    <t xml:space="preserve">      在华国际会议</t>
  </si>
  <si>
    <t>2020504</t>
  </si>
  <si>
    <t xml:space="preserve">      国际交流活动</t>
  </si>
  <si>
    <t>2020505</t>
  </si>
  <si>
    <t xml:space="preserve">      对外合作活动</t>
  </si>
  <si>
    <t>2020599</t>
  </si>
  <si>
    <t xml:space="preserve">      其他对外合作与交流支出</t>
  </si>
  <si>
    <t>20206</t>
  </si>
  <si>
    <t xml:space="preserve">    对外宣传</t>
  </si>
  <si>
    <t>2020601</t>
  </si>
  <si>
    <t xml:space="preserve">      对外宣传</t>
  </si>
  <si>
    <t>20299</t>
  </si>
  <si>
    <t xml:space="preserve">    其他外交支出</t>
  </si>
  <si>
    <t>2029999</t>
  </si>
  <si>
    <t xml:space="preserve">      其他外交支出</t>
  </si>
  <si>
    <t>203</t>
  </si>
  <si>
    <t xml:space="preserve">  国防支出</t>
  </si>
  <si>
    <t>20301</t>
  </si>
  <si>
    <t xml:space="preserve">    军费</t>
  </si>
  <si>
    <t>2030101</t>
  </si>
  <si>
    <t xml:space="preserve">      现役部队</t>
  </si>
  <si>
    <t>2030102</t>
  </si>
  <si>
    <t xml:space="preserve">      预备役部队</t>
  </si>
  <si>
    <t>2030199</t>
  </si>
  <si>
    <t xml:space="preserve">      其他军费支出</t>
  </si>
  <si>
    <t>20304</t>
  </si>
  <si>
    <t xml:space="preserve">    国防科研事业</t>
  </si>
  <si>
    <t>2030401</t>
  </si>
  <si>
    <t xml:space="preserve">      国防科研事业</t>
  </si>
  <si>
    <t>20305</t>
  </si>
  <si>
    <t xml:space="preserve">    专项工程</t>
  </si>
  <si>
    <t>2030501</t>
  </si>
  <si>
    <t xml:space="preserve">      专项工程</t>
  </si>
  <si>
    <t>20306</t>
  </si>
  <si>
    <t xml:space="preserve">    国防动员</t>
  </si>
  <si>
    <t>2030601</t>
  </si>
  <si>
    <t xml:space="preserve">      兵役征集</t>
  </si>
  <si>
    <t>2030602</t>
  </si>
  <si>
    <t xml:space="preserve">      经济动员</t>
  </si>
  <si>
    <t>2030603</t>
  </si>
  <si>
    <t xml:space="preserve">      人民防空</t>
  </si>
  <si>
    <t>2030604</t>
  </si>
  <si>
    <t xml:space="preserve">      交通战备</t>
  </si>
  <si>
    <t>2030607</t>
  </si>
  <si>
    <t xml:space="preserve">      民兵</t>
  </si>
  <si>
    <t>2030608</t>
  </si>
  <si>
    <t xml:space="preserve">      边海防</t>
  </si>
  <si>
    <t>2030699</t>
  </si>
  <si>
    <t xml:space="preserve">      其他国防动员支出</t>
  </si>
  <si>
    <t>20399</t>
  </si>
  <si>
    <t xml:space="preserve">    其他国防支出</t>
  </si>
  <si>
    <t>2039999</t>
  </si>
  <si>
    <t xml:space="preserve">      其他国防支出</t>
  </si>
  <si>
    <t>204</t>
  </si>
  <si>
    <t xml:space="preserve">  公共安全支出</t>
  </si>
  <si>
    <t>20401</t>
  </si>
  <si>
    <t xml:space="preserve">    武装警察部队</t>
  </si>
  <si>
    <t>2040101</t>
  </si>
  <si>
    <t xml:space="preserve">      武装警察部队</t>
  </si>
  <si>
    <t>2040199</t>
  </si>
  <si>
    <t xml:space="preserve">      其他武装警察部队支出</t>
  </si>
  <si>
    <t>20402</t>
  </si>
  <si>
    <t xml:space="preserve">    公安</t>
  </si>
  <si>
    <t>2040201</t>
  </si>
  <si>
    <t>2040202</t>
  </si>
  <si>
    <t>2040203</t>
  </si>
  <si>
    <t>2040219</t>
  </si>
  <si>
    <t>2040220</t>
  </si>
  <si>
    <t xml:space="preserve">      执法办案</t>
  </si>
  <si>
    <t>2040221</t>
  </si>
  <si>
    <t xml:space="preserve">      特别业务</t>
  </si>
  <si>
    <t>2040222</t>
  </si>
  <si>
    <t xml:space="preserve">      特勤业务</t>
  </si>
  <si>
    <t>2040223</t>
  </si>
  <si>
    <t xml:space="preserve">      移民事务</t>
  </si>
  <si>
    <t>2040250</t>
  </si>
  <si>
    <t>2040299</t>
  </si>
  <si>
    <t xml:space="preserve">      其他公安支出</t>
  </si>
  <si>
    <t>20403</t>
  </si>
  <si>
    <t xml:space="preserve">    国家安全</t>
  </si>
  <si>
    <t>2040301</t>
  </si>
  <si>
    <t>2040302</t>
  </si>
  <si>
    <t>2040303</t>
  </si>
  <si>
    <t>2040304</t>
  </si>
  <si>
    <t xml:space="preserve">      安全业务</t>
  </si>
  <si>
    <t>2040350</t>
  </si>
  <si>
    <t>2040399</t>
  </si>
  <si>
    <t xml:space="preserve">      其他国家安全支出</t>
  </si>
  <si>
    <t>20404</t>
  </si>
  <si>
    <t xml:space="preserve">    检察</t>
  </si>
  <si>
    <t>2040401</t>
  </si>
  <si>
    <t>2040402</t>
  </si>
  <si>
    <t>2040403</t>
  </si>
  <si>
    <t>2040409</t>
  </si>
  <si>
    <t xml:space="preserve">      “两房”建设</t>
  </si>
  <si>
    <t>2040410</t>
  </si>
  <si>
    <t xml:space="preserve">      检查监督</t>
  </si>
  <si>
    <t>2040450</t>
  </si>
  <si>
    <t>2040499</t>
  </si>
  <si>
    <t xml:space="preserve">      其他检察支出</t>
  </si>
  <si>
    <t>20405</t>
  </si>
  <si>
    <t xml:space="preserve">    法院</t>
  </si>
  <si>
    <t>2040501</t>
  </si>
  <si>
    <t>2040502</t>
  </si>
  <si>
    <t>2040503</t>
  </si>
  <si>
    <t>2040504</t>
  </si>
  <si>
    <t xml:space="preserve">      案件审判</t>
  </si>
  <si>
    <t>2040505</t>
  </si>
  <si>
    <t xml:space="preserve">      案件执行</t>
  </si>
  <si>
    <t>2040506</t>
  </si>
  <si>
    <t xml:space="preserve">      “两庭”建设</t>
  </si>
  <si>
    <t>2040550</t>
  </si>
  <si>
    <t>2040599</t>
  </si>
  <si>
    <t xml:space="preserve">      其他法院支出</t>
  </si>
  <si>
    <t>20406</t>
  </si>
  <si>
    <t xml:space="preserve">    司法</t>
  </si>
  <si>
    <t>2040601</t>
  </si>
  <si>
    <t>2040602</t>
  </si>
  <si>
    <t>2040603</t>
  </si>
  <si>
    <t>2040604</t>
  </si>
  <si>
    <t xml:space="preserve">      基层司法业务</t>
  </si>
  <si>
    <t>2040605</t>
  </si>
  <si>
    <t xml:space="preserve">      普法宣传</t>
  </si>
  <si>
    <t>2040606</t>
  </si>
  <si>
    <t xml:space="preserve">      律师管理</t>
  </si>
  <si>
    <t>2040607</t>
  </si>
  <si>
    <t xml:space="preserve">      公共法律服务</t>
  </si>
  <si>
    <t>2040608</t>
  </si>
  <si>
    <t xml:space="preserve">      国家统一法律职业资格考试</t>
  </si>
  <si>
    <t>2040610</t>
  </si>
  <si>
    <t xml:space="preserve">      社区矫正</t>
  </si>
  <si>
    <t>2040612</t>
  </si>
  <si>
    <t xml:space="preserve">      法治建设</t>
  </si>
  <si>
    <t>2040613</t>
  </si>
  <si>
    <t>2040650</t>
  </si>
  <si>
    <t>2040699</t>
  </si>
  <si>
    <t xml:space="preserve">      其他司法支出</t>
  </si>
  <si>
    <t>20407</t>
  </si>
  <si>
    <t xml:space="preserve">    监狱</t>
  </si>
  <si>
    <t>2040701</t>
  </si>
  <si>
    <t>2040702</t>
  </si>
  <si>
    <t>2040703</t>
  </si>
  <si>
    <t>2040704</t>
  </si>
  <si>
    <t xml:space="preserve">      罪犯生活及医疗卫生</t>
  </si>
  <si>
    <t>2040705</t>
  </si>
  <si>
    <t xml:space="preserve">      监狱业务及罪犯改造</t>
  </si>
  <si>
    <t>2040706</t>
  </si>
  <si>
    <t xml:space="preserve">      狱政设施建设</t>
  </si>
  <si>
    <t>2040707</t>
  </si>
  <si>
    <t>2040750</t>
  </si>
  <si>
    <t>2040799</t>
  </si>
  <si>
    <t xml:space="preserve">      其他监狱支出</t>
  </si>
  <si>
    <t>20408</t>
  </si>
  <si>
    <t xml:space="preserve">    强制隔离戒毒</t>
  </si>
  <si>
    <t>2040801</t>
  </si>
  <si>
    <t>2040802</t>
  </si>
  <si>
    <t>2040803</t>
  </si>
  <si>
    <t>2040804</t>
  </si>
  <si>
    <t xml:space="preserve">      强制隔离戒毒人员生活</t>
  </si>
  <si>
    <t>2040805</t>
  </si>
  <si>
    <t xml:space="preserve">      强制隔离戒毒人员教育</t>
  </si>
  <si>
    <t>2040806</t>
  </si>
  <si>
    <t xml:space="preserve">      所政设施建设</t>
  </si>
  <si>
    <t>2040807</t>
  </si>
  <si>
    <t>2040850</t>
  </si>
  <si>
    <t>2040899</t>
  </si>
  <si>
    <t xml:space="preserve">      其他强制隔离戒毒支出</t>
  </si>
  <si>
    <t>20409</t>
  </si>
  <si>
    <t xml:space="preserve">    国家保密</t>
  </si>
  <si>
    <t>2040901</t>
  </si>
  <si>
    <t>2040902</t>
  </si>
  <si>
    <t>2040903</t>
  </si>
  <si>
    <t>2040904</t>
  </si>
  <si>
    <t xml:space="preserve">      保密技术</t>
  </si>
  <si>
    <t>2040905</t>
  </si>
  <si>
    <t xml:space="preserve">      保密管理</t>
  </si>
  <si>
    <t>2040950</t>
  </si>
  <si>
    <t>2040999</t>
  </si>
  <si>
    <t xml:space="preserve">      其他国家保密支出</t>
  </si>
  <si>
    <t>20410</t>
  </si>
  <si>
    <t xml:space="preserve">    缉私警察</t>
  </si>
  <si>
    <t>2041001</t>
  </si>
  <si>
    <t>2041002</t>
  </si>
  <si>
    <t>2041006</t>
  </si>
  <si>
    <t>2041007</t>
  </si>
  <si>
    <t xml:space="preserve">      缉私业务</t>
  </si>
  <si>
    <t>2041099</t>
  </si>
  <si>
    <t xml:space="preserve">      其他缉私警察支出</t>
  </si>
  <si>
    <t>20499</t>
  </si>
  <si>
    <t xml:space="preserve">    其他公共安全支出</t>
  </si>
  <si>
    <t>2049902</t>
  </si>
  <si>
    <t xml:space="preserve">      国家司法救助支出</t>
  </si>
  <si>
    <t>2049999</t>
  </si>
  <si>
    <t xml:space="preserve">      其他公共安全支出</t>
  </si>
  <si>
    <t>205</t>
  </si>
  <si>
    <t xml:space="preserve">  教育支出</t>
  </si>
  <si>
    <t>20501</t>
  </si>
  <si>
    <t xml:space="preserve">    教育管理事务</t>
  </si>
  <si>
    <t>2050101</t>
  </si>
  <si>
    <t>2050102</t>
  </si>
  <si>
    <t>2050103</t>
  </si>
  <si>
    <t>2050199</t>
  </si>
  <si>
    <t xml:space="preserve">      其他教育管理事务支出</t>
  </si>
  <si>
    <t>20502</t>
  </si>
  <si>
    <t xml:space="preserve">    普通教育</t>
  </si>
  <si>
    <t>2050201</t>
  </si>
  <si>
    <t xml:space="preserve">      学前教育</t>
  </si>
  <si>
    <t>2050202</t>
  </si>
  <si>
    <t xml:space="preserve">      小学教育</t>
  </si>
  <si>
    <t>2050203</t>
  </si>
  <si>
    <t xml:space="preserve">      初中教育</t>
  </si>
  <si>
    <t>2050204</t>
  </si>
  <si>
    <t xml:space="preserve">      高中教育</t>
  </si>
  <si>
    <t>2050205</t>
  </si>
  <si>
    <t xml:space="preserve">      高等教育</t>
  </si>
  <si>
    <t>2050299</t>
  </si>
  <si>
    <t xml:space="preserve">      其他普通教育支出</t>
  </si>
  <si>
    <t>20503</t>
  </si>
  <si>
    <t xml:space="preserve">    职业教育</t>
  </si>
  <si>
    <t>2050301</t>
  </si>
  <si>
    <t xml:space="preserve">      初等职业教育</t>
  </si>
  <si>
    <t>2050302</t>
  </si>
  <si>
    <t xml:space="preserve">      中等职业教育</t>
  </si>
  <si>
    <t>2050303</t>
  </si>
  <si>
    <t xml:space="preserve">      技校教育</t>
  </si>
  <si>
    <t>2050305</t>
  </si>
  <si>
    <t xml:space="preserve">      高等职业教育</t>
  </si>
  <si>
    <t>2050399</t>
  </si>
  <si>
    <t xml:space="preserve">      其他职业教育支出</t>
  </si>
  <si>
    <t>20504</t>
  </si>
  <si>
    <t xml:space="preserve">    成人教育</t>
  </si>
  <si>
    <t>2050401</t>
  </si>
  <si>
    <t xml:space="preserve">      成人初等教育</t>
  </si>
  <si>
    <t>2050402</t>
  </si>
  <si>
    <t xml:space="preserve">      成人中等教育</t>
  </si>
  <si>
    <t>2050403</t>
  </si>
  <si>
    <t xml:space="preserve">      成人高等教育</t>
  </si>
  <si>
    <t>2050404</t>
  </si>
  <si>
    <t xml:space="preserve">      成人广播电视教育</t>
  </si>
  <si>
    <t>2050499</t>
  </si>
  <si>
    <t xml:space="preserve">      其他成人教育支出</t>
  </si>
  <si>
    <t>20505</t>
  </si>
  <si>
    <t xml:space="preserve">    广播电视教育</t>
  </si>
  <si>
    <t>2050501</t>
  </si>
  <si>
    <t xml:space="preserve">      广播电视学校</t>
  </si>
  <si>
    <t>2050502</t>
  </si>
  <si>
    <t xml:space="preserve">      教育电视台</t>
  </si>
  <si>
    <t>2050599</t>
  </si>
  <si>
    <t xml:space="preserve">      其他广播电视教育支出</t>
  </si>
  <si>
    <t>20506</t>
  </si>
  <si>
    <t xml:space="preserve">    留学教育</t>
  </si>
  <si>
    <t>2050601</t>
  </si>
  <si>
    <t xml:space="preserve">      出国留学教育</t>
  </si>
  <si>
    <t>2050602</t>
  </si>
  <si>
    <t xml:space="preserve">      来华留学教育</t>
  </si>
  <si>
    <t>2050699</t>
  </si>
  <si>
    <t xml:space="preserve">      其他留学教育支出</t>
  </si>
  <si>
    <t>20507</t>
  </si>
  <si>
    <t xml:space="preserve">    特殊教育</t>
  </si>
  <si>
    <t>2050701</t>
  </si>
  <si>
    <t xml:space="preserve">      特殊学校教育</t>
  </si>
  <si>
    <t>2050702</t>
  </si>
  <si>
    <t xml:space="preserve">      工读学校教育</t>
  </si>
  <si>
    <t>2050799</t>
  </si>
  <si>
    <t xml:space="preserve">      其他特殊教育支出</t>
  </si>
  <si>
    <t>20508</t>
  </si>
  <si>
    <t xml:space="preserve">    进修及培训</t>
  </si>
  <si>
    <t>2050801</t>
  </si>
  <si>
    <t xml:space="preserve">      教师进修</t>
  </si>
  <si>
    <t>2050802</t>
  </si>
  <si>
    <t xml:space="preserve">      干部教育</t>
  </si>
  <si>
    <t>2050803</t>
  </si>
  <si>
    <t xml:space="preserve">      培训支出</t>
  </si>
  <si>
    <t>2050804</t>
  </si>
  <si>
    <t xml:space="preserve">      退役士兵能力提升</t>
  </si>
  <si>
    <t>2050899</t>
  </si>
  <si>
    <t xml:space="preserve">      其他进修及培训</t>
  </si>
  <si>
    <t>20509</t>
  </si>
  <si>
    <t xml:space="preserve">    教育费附加安排的支出</t>
  </si>
  <si>
    <t>2050901</t>
  </si>
  <si>
    <t xml:space="preserve">      农村中小学校舍建设</t>
  </si>
  <si>
    <t>2050902</t>
  </si>
  <si>
    <t xml:space="preserve">      农村中小学教学设施</t>
  </si>
  <si>
    <t>2050903</t>
  </si>
  <si>
    <t xml:space="preserve">      城市中小学校舍建设</t>
  </si>
  <si>
    <t>2050904</t>
  </si>
  <si>
    <t xml:space="preserve">      城市中小学教学设施</t>
  </si>
  <si>
    <t>2050905</t>
  </si>
  <si>
    <t xml:space="preserve">      中等职业学校教学设施</t>
  </si>
  <si>
    <t>2050999</t>
  </si>
  <si>
    <t xml:space="preserve">      其他教育费附加安排的支出</t>
  </si>
  <si>
    <t>20599</t>
  </si>
  <si>
    <t xml:space="preserve">    其他教育支出</t>
  </si>
  <si>
    <t>2059999</t>
  </si>
  <si>
    <t xml:space="preserve">      其他教育支出</t>
  </si>
  <si>
    <t>206</t>
  </si>
  <si>
    <t xml:space="preserve">  科学技术支出</t>
  </si>
  <si>
    <t>20601</t>
  </si>
  <si>
    <t xml:space="preserve">    科学技术管理事务</t>
  </si>
  <si>
    <t>2060101</t>
  </si>
  <si>
    <t>2060102</t>
  </si>
  <si>
    <t>2060103</t>
  </si>
  <si>
    <t>2060199</t>
  </si>
  <si>
    <t xml:space="preserve">      其他科学技术管理事务支出</t>
  </si>
  <si>
    <t>20602</t>
  </si>
  <si>
    <t xml:space="preserve">    基础研究</t>
  </si>
  <si>
    <t>2060201</t>
  </si>
  <si>
    <t xml:space="preserve">      机构运行</t>
  </si>
  <si>
    <t>2060203</t>
  </si>
  <si>
    <t xml:space="preserve">      自然科学基金</t>
  </si>
  <si>
    <t>2060204</t>
  </si>
  <si>
    <t xml:space="preserve">      实验室及相关设施</t>
  </si>
  <si>
    <t>2060205</t>
  </si>
  <si>
    <t xml:space="preserve">      重大科学工程</t>
  </si>
  <si>
    <t>2060206</t>
  </si>
  <si>
    <t xml:space="preserve">      专项基础科研</t>
  </si>
  <si>
    <t>2060207</t>
  </si>
  <si>
    <t xml:space="preserve">      专项技术基础</t>
  </si>
  <si>
    <t>2060208</t>
  </si>
  <si>
    <t xml:space="preserve">      科技人才队伍建设</t>
  </si>
  <si>
    <t>2060299</t>
  </si>
  <si>
    <t xml:space="preserve">      其他基础研究支出</t>
  </si>
  <si>
    <t>20603</t>
  </si>
  <si>
    <t xml:space="preserve">    应用研究</t>
  </si>
  <si>
    <t>2060301</t>
  </si>
  <si>
    <t>2060302</t>
  </si>
  <si>
    <t xml:space="preserve">      社会公益研究</t>
  </si>
  <si>
    <t>2060303</t>
  </si>
  <si>
    <t xml:space="preserve">      高技术研究</t>
  </si>
  <si>
    <t>2060304</t>
  </si>
  <si>
    <t xml:space="preserve">      专项科研试制</t>
  </si>
  <si>
    <t>2060399</t>
  </si>
  <si>
    <t xml:space="preserve">      其他应用研究支出</t>
  </si>
  <si>
    <t>20604</t>
  </si>
  <si>
    <t xml:space="preserve">    技术研究与开发</t>
  </si>
  <si>
    <t>2060401</t>
  </si>
  <si>
    <t>2060404</t>
  </si>
  <si>
    <t xml:space="preserve">      科技成果转化与扩散</t>
  </si>
  <si>
    <t>2060405</t>
  </si>
  <si>
    <t xml:space="preserve">      共性技术研究与开发</t>
  </si>
  <si>
    <t>2060499</t>
  </si>
  <si>
    <t xml:space="preserve">      其他技术研究与开发支出</t>
  </si>
  <si>
    <t>20605</t>
  </si>
  <si>
    <t xml:space="preserve">    科技条件与服务</t>
  </si>
  <si>
    <t>2060501</t>
  </si>
  <si>
    <t>2060502</t>
  </si>
  <si>
    <t xml:space="preserve">      技术创新服务体系</t>
  </si>
  <si>
    <t>2060503</t>
  </si>
  <si>
    <t xml:space="preserve">      科技条件专项</t>
  </si>
  <si>
    <t>2060599</t>
  </si>
  <si>
    <t xml:space="preserve">      其他科技条件与服务支出</t>
  </si>
  <si>
    <t>20606</t>
  </si>
  <si>
    <t xml:space="preserve">    社会科学</t>
  </si>
  <si>
    <t>2060601</t>
  </si>
  <si>
    <t xml:space="preserve">      社会科学研究机构</t>
  </si>
  <si>
    <t>2060602</t>
  </si>
  <si>
    <t xml:space="preserve">      社会科学研究</t>
  </si>
  <si>
    <t>2060603</t>
  </si>
  <si>
    <t xml:space="preserve">      社科基金支出</t>
  </si>
  <si>
    <t>2060699</t>
  </si>
  <si>
    <t xml:space="preserve">      其他社会科学支出</t>
  </si>
  <si>
    <t>20607</t>
  </si>
  <si>
    <t xml:space="preserve">    科学技术普及</t>
  </si>
  <si>
    <t>2060701</t>
  </si>
  <si>
    <t>2060702</t>
  </si>
  <si>
    <t xml:space="preserve">      科普活动</t>
  </si>
  <si>
    <t>2060703</t>
  </si>
  <si>
    <t xml:space="preserve">      青少年科技活动</t>
  </si>
  <si>
    <t>2060704</t>
  </si>
  <si>
    <t xml:space="preserve">      学术交流活动</t>
  </si>
  <si>
    <t>2060705</t>
  </si>
  <si>
    <t xml:space="preserve">      科技馆站</t>
  </si>
  <si>
    <t>2060799</t>
  </si>
  <si>
    <t xml:space="preserve">      其他科学技术普及支出</t>
  </si>
  <si>
    <t>20608</t>
  </si>
  <si>
    <t xml:space="preserve">    科技交流与合作</t>
  </si>
  <si>
    <t>2060801</t>
  </si>
  <si>
    <t xml:space="preserve">      国际交流与合作</t>
  </si>
  <si>
    <t>2060802</t>
  </si>
  <si>
    <t xml:space="preserve">      重大科技合作项目</t>
  </si>
  <si>
    <t>2060899</t>
  </si>
  <si>
    <t xml:space="preserve">      其他科技交流与合作支出</t>
  </si>
  <si>
    <t>20609</t>
  </si>
  <si>
    <t xml:space="preserve">    科技重大项目</t>
  </si>
  <si>
    <t>2060901</t>
  </si>
  <si>
    <t xml:space="preserve">      科技重大专项</t>
  </si>
  <si>
    <t>2060902</t>
  </si>
  <si>
    <t xml:space="preserve">      重点研发计划</t>
  </si>
  <si>
    <t>2060999</t>
  </si>
  <si>
    <t xml:space="preserve">      其他科技重大项目</t>
  </si>
  <si>
    <t>20699</t>
  </si>
  <si>
    <t xml:space="preserve">    其他科学技术支出</t>
  </si>
  <si>
    <t>2069901</t>
  </si>
  <si>
    <t xml:space="preserve">      科技奖励</t>
  </si>
  <si>
    <t>2069902</t>
  </si>
  <si>
    <t xml:space="preserve">      核应急</t>
  </si>
  <si>
    <t>2069903</t>
  </si>
  <si>
    <t xml:space="preserve">      转制科研机构</t>
  </si>
  <si>
    <t>2069999</t>
  </si>
  <si>
    <t xml:space="preserve">      其他科学技术支出</t>
  </si>
  <si>
    <t>207</t>
  </si>
  <si>
    <t xml:space="preserve">  文化旅游体育与传媒支出</t>
  </si>
  <si>
    <t>20701</t>
  </si>
  <si>
    <t xml:space="preserve">    文化和旅游</t>
  </si>
  <si>
    <t>2070101</t>
  </si>
  <si>
    <t>2070102</t>
  </si>
  <si>
    <t>2070103</t>
  </si>
  <si>
    <t>2070104</t>
  </si>
  <si>
    <t xml:space="preserve">      图书馆</t>
  </si>
  <si>
    <t>2070105</t>
  </si>
  <si>
    <t xml:space="preserve">      文化展示及纪念机构</t>
  </si>
  <si>
    <t>2070106</t>
  </si>
  <si>
    <t xml:space="preserve">      艺术表演场所</t>
  </si>
  <si>
    <t>2070107</t>
  </si>
  <si>
    <t xml:space="preserve">      艺术表演团体</t>
  </si>
  <si>
    <t>2070108</t>
  </si>
  <si>
    <t xml:space="preserve">      文化活动</t>
  </si>
  <si>
    <t>2070109</t>
  </si>
  <si>
    <t xml:space="preserve">      群众文化</t>
  </si>
  <si>
    <t>2070110</t>
  </si>
  <si>
    <t xml:space="preserve">      文化和旅游交流与合作</t>
  </si>
  <si>
    <t>2070111</t>
  </si>
  <si>
    <t xml:space="preserve">      文化创作与保护</t>
  </si>
  <si>
    <t>2070112</t>
  </si>
  <si>
    <t xml:space="preserve">      文化和旅游市场管理</t>
  </si>
  <si>
    <t>2070113</t>
  </si>
  <si>
    <t xml:space="preserve">      旅游宣传</t>
  </si>
  <si>
    <t>2070114</t>
  </si>
  <si>
    <t xml:space="preserve">      文化和旅游管理事务</t>
  </si>
  <si>
    <t>2070199</t>
  </si>
  <si>
    <t xml:space="preserve">      其他文化和旅游支出</t>
  </si>
  <si>
    <t>20702</t>
  </si>
  <si>
    <t xml:space="preserve">    文物</t>
  </si>
  <si>
    <t>2070201</t>
  </si>
  <si>
    <t>2070202</t>
  </si>
  <si>
    <t>2070203</t>
  </si>
  <si>
    <t>2070204</t>
  </si>
  <si>
    <t xml:space="preserve">      文物保护</t>
  </si>
  <si>
    <t>2070205</t>
  </si>
  <si>
    <t xml:space="preserve">      博物馆</t>
  </si>
  <si>
    <t>2070206</t>
  </si>
  <si>
    <t xml:space="preserve">      历史名城与古迹</t>
  </si>
  <si>
    <t>2070299</t>
  </si>
  <si>
    <t xml:space="preserve">      其他文物支出</t>
  </si>
  <si>
    <t>20703</t>
  </si>
  <si>
    <t xml:space="preserve">    体育</t>
  </si>
  <si>
    <t>2070301</t>
  </si>
  <si>
    <t>2070302</t>
  </si>
  <si>
    <t>2070303</t>
  </si>
  <si>
    <t>2070304</t>
  </si>
  <si>
    <t xml:space="preserve">      运动项目管理</t>
  </si>
  <si>
    <t>2070305</t>
  </si>
  <si>
    <t xml:space="preserve">      体育竞赛</t>
  </si>
  <si>
    <t>2070306</t>
  </si>
  <si>
    <t xml:space="preserve">      体育训练</t>
  </si>
  <si>
    <t>2070307</t>
  </si>
  <si>
    <t xml:space="preserve">      体育场馆</t>
  </si>
  <si>
    <t>2070308</t>
  </si>
  <si>
    <t xml:space="preserve">      群众体育</t>
  </si>
  <si>
    <t>2070309</t>
  </si>
  <si>
    <t xml:space="preserve">      体育交流与合作</t>
  </si>
  <si>
    <t>2070399</t>
  </si>
  <si>
    <t xml:space="preserve">      其他体育支出</t>
  </si>
  <si>
    <t>20706</t>
  </si>
  <si>
    <t xml:space="preserve">    新闻出版电影</t>
  </si>
  <si>
    <t>2070601</t>
  </si>
  <si>
    <t>2070602</t>
  </si>
  <si>
    <t>2070603</t>
  </si>
  <si>
    <t>2070604</t>
  </si>
  <si>
    <t xml:space="preserve">      新闻通讯</t>
  </si>
  <si>
    <t>2070605</t>
  </si>
  <si>
    <t xml:space="preserve">      出版发行</t>
  </si>
  <si>
    <t>2070606</t>
  </si>
  <si>
    <t xml:space="preserve">      版权管理</t>
  </si>
  <si>
    <t>2070607</t>
  </si>
  <si>
    <t xml:space="preserve">      电影</t>
  </si>
  <si>
    <t>2070699</t>
  </si>
  <si>
    <t xml:space="preserve">      其他新闻出版电影支出</t>
  </si>
  <si>
    <t>20708</t>
  </si>
  <si>
    <t xml:space="preserve">    广播电视</t>
  </si>
  <si>
    <t>2070801</t>
  </si>
  <si>
    <t>2070802</t>
  </si>
  <si>
    <t>2070803</t>
  </si>
  <si>
    <t>2070806</t>
  </si>
  <si>
    <t xml:space="preserve">      监测监管</t>
  </si>
  <si>
    <t>2070807</t>
  </si>
  <si>
    <t xml:space="preserve">      传输发射</t>
  </si>
  <si>
    <t>2070808</t>
  </si>
  <si>
    <t xml:space="preserve">      广播电视事务</t>
  </si>
  <si>
    <t>2070899</t>
  </si>
  <si>
    <t xml:space="preserve">      其他广播电视支出</t>
  </si>
  <si>
    <t>20799</t>
  </si>
  <si>
    <t xml:space="preserve">    其他文化旅游体育与传媒支出</t>
  </si>
  <si>
    <t>2079902</t>
  </si>
  <si>
    <t xml:space="preserve">      宣传文化发展专项支出</t>
  </si>
  <si>
    <t>2079903</t>
  </si>
  <si>
    <t xml:space="preserve">      文化产业发展专项支出</t>
  </si>
  <si>
    <t>2079999</t>
  </si>
  <si>
    <t xml:space="preserve">      其他文化旅游体育与传媒支出</t>
  </si>
  <si>
    <t>208</t>
  </si>
  <si>
    <t xml:space="preserve">  社会保障和就业支出</t>
  </si>
  <si>
    <t>20801</t>
  </si>
  <si>
    <t xml:space="preserve">    人力资源和社会保障管理事务</t>
  </si>
  <si>
    <t>2080101</t>
  </si>
  <si>
    <t>2080102</t>
  </si>
  <si>
    <t>2080103</t>
  </si>
  <si>
    <t>2080104</t>
  </si>
  <si>
    <t xml:space="preserve">      综合业务管理</t>
  </si>
  <si>
    <t>2080105</t>
  </si>
  <si>
    <t xml:space="preserve">      劳动保障监察</t>
  </si>
  <si>
    <t>2080106</t>
  </si>
  <si>
    <t xml:space="preserve">      就业管理事务</t>
  </si>
  <si>
    <t>2080107</t>
  </si>
  <si>
    <t xml:space="preserve">      社会保险业务管理事务</t>
  </si>
  <si>
    <t>2080108</t>
  </si>
  <si>
    <t>2080109</t>
  </si>
  <si>
    <t xml:space="preserve">      社会保险经办机构</t>
  </si>
  <si>
    <t>2080110</t>
  </si>
  <si>
    <t xml:space="preserve">      劳动关系和维权</t>
  </si>
  <si>
    <t>2080111</t>
  </si>
  <si>
    <t xml:space="preserve">      公共就业服务和职业技能鉴定机构</t>
  </si>
  <si>
    <t>2080112</t>
  </si>
  <si>
    <t xml:space="preserve">      劳动人事争议调解仲裁</t>
  </si>
  <si>
    <t>2080113</t>
  </si>
  <si>
    <t xml:space="preserve">      政府特殊津贴</t>
  </si>
  <si>
    <t>2080114</t>
  </si>
  <si>
    <t xml:space="preserve">      资助留学回国人员</t>
  </si>
  <si>
    <t>2080115</t>
  </si>
  <si>
    <t xml:space="preserve">      博士后日常经费</t>
  </si>
  <si>
    <t>2080116</t>
  </si>
  <si>
    <t xml:space="preserve">      引进人才费用</t>
  </si>
  <si>
    <t>2080150</t>
  </si>
  <si>
    <t>2080199</t>
  </si>
  <si>
    <t xml:space="preserve">      其他人力资源和社会保障管理事务支出</t>
  </si>
  <si>
    <t>20802</t>
  </si>
  <si>
    <t xml:space="preserve">    民政管理事务</t>
  </si>
  <si>
    <t>2080201</t>
  </si>
  <si>
    <t>2080202</t>
  </si>
  <si>
    <t>2080203</t>
  </si>
  <si>
    <t>2080206</t>
  </si>
  <si>
    <t xml:space="preserve">      社会组织管理</t>
  </si>
  <si>
    <t>2080207</t>
  </si>
  <si>
    <t xml:space="preserve">      行政区划和地名管理</t>
  </si>
  <si>
    <t>2080208</t>
  </si>
  <si>
    <t xml:space="preserve">      基层政权建设和社区治理</t>
  </si>
  <si>
    <t>2080299</t>
  </si>
  <si>
    <t xml:space="preserve">      其他民政管理事务支出</t>
  </si>
  <si>
    <t>20804</t>
  </si>
  <si>
    <t xml:space="preserve">    补充全国社会保障基金</t>
  </si>
  <si>
    <t>2080402</t>
  </si>
  <si>
    <t xml:space="preserve">      用一般公共预算补充基金</t>
  </si>
  <si>
    <t>20805</t>
  </si>
  <si>
    <t xml:space="preserve">    行政事业单位养老支出</t>
  </si>
  <si>
    <t>2080501</t>
  </si>
  <si>
    <t xml:space="preserve">      行政单位离退休</t>
  </si>
  <si>
    <t>2080502</t>
  </si>
  <si>
    <t xml:space="preserve">      事业单位离退休</t>
  </si>
  <si>
    <t>2080503</t>
  </si>
  <si>
    <t xml:space="preserve">      离退休人员管理机构</t>
  </si>
  <si>
    <t>2080505</t>
  </si>
  <si>
    <t xml:space="preserve">      机关事业单位基本养老保险缴费支出</t>
  </si>
  <si>
    <t>2080506</t>
  </si>
  <si>
    <t xml:space="preserve">      机关事业单位职业年金缴费支出</t>
  </si>
  <si>
    <t>2080507</t>
  </si>
  <si>
    <t xml:space="preserve">      对机关事业单位基本养老保险基金的补助</t>
  </si>
  <si>
    <t>2080508</t>
  </si>
  <si>
    <t xml:space="preserve">      对机关事业单位职业年金的补助</t>
  </si>
  <si>
    <t>2080599</t>
  </si>
  <si>
    <t xml:space="preserve">      其他行政事业单位养老支出</t>
  </si>
  <si>
    <t>20806</t>
  </si>
  <si>
    <t xml:space="preserve">    企业改革补助</t>
  </si>
  <si>
    <t>2080601</t>
  </si>
  <si>
    <t xml:space="preserve">      企业关闭破产补助</t>
  </si>
  <si>
    <t>2080602</t>
  </si>
  <si>
    <t xml:space="preserve">      厂办大集体改革补助</t>
  </si>
  <si>
    <t>2080699</t>
  </si>
  <si>
    <t xml:space="preserve">      其他企业改革发展补助</t>
  </si>
  <si>
    <t>20807</t>
  </si>
  <si>
    <t xml:space="preserve">    就业补助</t>
  </si>
  <si>
    <t>2080701</t>
  </si>
  <si>
    <t xml:space="preserve">      就业创业服务补贴</t>
  </si>
  <si>
    <t>2080702</t>
  </si>
  <si>
    <t xml:space="preserve">      职业培训补贴</t>
  </si>
  <si>
    <t>2080704</t>
  </si>
  <si>
    <t xml:space="preserve">      社会保险补贴</t>
  </si>
  <si>
    <t>2080705</t>
  </si>
  <si>
    <t xml:space="preserve">      公益性岗位补贴</t>
  </si>
  <si>
    <t>2080709</t>
  </si>
  <si>
    <t xml:space="preserve">      职业技能鉴定补贴</t>
  </si>
  <si>
    <t>2080711</t>
  </si>
  <si>
    <t xml:space="preserve">      就业见习补贴</t>
  </si>
  <si>
    <t>2080712</t>
  </si>
  <si>
    <t xml:space="preserve">      高技能人才培养补助</t>
  </si>
  <si>
    <t>2080713</t>
  </si>
  <si>
    <t xml:space="preserve">      促进创业补贴</t>
  </si>
  <si>
    <t>2080799</t>
  </si>
  <si>
    <t xml:space="preserve">      其他就业补助支出</t>
  </si>
  <si>
    <t>20808</t>
  </si>
  <si>
    <t xml:space="preserve">    抚恤</t>
  </si>
  <si>
    <t>2080801</t>
  </si>
  <si>
    <t xml:space="preserve">      死亡抚恤</t>
  </si>
  <si>
    <t>2080802</t>
  </si>
  <si>
    <t xml:space="preserve">      伤残抚恤</t>
  </si>
  <si>
    <t>2080803</t>
  </si>
  <si>
    <t xml:space="preserve">      在乡复员、退伍军人生活补助</t>
  </si>
  <si>
    <t>2080805</t>
  </si>
  <si>
    <t xml:space="preserve">      义务兵优待</t>
  </si>
  <si>
    <t>2080806</t>
  </si>
  <si>
    <t xml:space="preserve">      农村籍退役士兵老年生活补助</t>
  </si>
  <si>
    <t>2080807</t>
  </si>
  <si>
    <t xml:space="preserve">      光荣院</t>
  </si>
  <si>
    <t>2080808</t>
  </si>
  <si>
    <t xml:space="preserve">      烈士纪念设施管理维护</t>
  </si>
  <si>
    <t>2080899</t>
  </si>
  <si>
    <t xml:space="preserve">      其他优抚支出</t>
  </si>
  <si>
    <t>20809</t>
  </si>
  <si>
    <t xml:space="preserve">    退役安置</t>
  </si>
  <si>
    <t>2080901</t>
  </si>
  <si>
    <t xml:space="preserve">      退役士兵安置</t>
  </si>
  <si>
    <t>2080902</t>
  </si>
  <si>
    <t xml:space="preserve">      军队移交政府的离退休人员安置</t>
  </si>
  <si>
    <t>2080903</t>
  </si>
  <si>
    <t xml:space="preserve">      军队移交政府离退休干部管理机构</t>
  </si>
  <si>
    <t>2080904</t>
  </si>
  <si>
    <t xml:space="preserve">      退役士兵管理教育</t>
  </si>
  <si>
    <t>2080905</t>
  </si>
  <si>
    <t xml:space="preserve">      军队转业干部安置</t>
  </si>
  <si>
    <t>2080999</t>
  </si>
  <si>
    <t xml:space="preserve">      其他退役安置支出</t>
  </si>
  <si>
    <t>20810</t>
  </si>
  <si>
    <t xml:space="preserve">    社会福利</t>
  </si>
  <si>
    <t>2081001</t>
  </si>
  <si>
    <t xml:space="preserve">      儿童福利</t>
  </si>
  <si>
    <t>2081002</t>
  </si>
  <si>
    <t xml:space="preserve">      老年福利</t>
  </si>
  <si>
    <t>2081003</t>
  </si>
  <si>
    <t xml:space="preserve">      康复辅具</t>
  </si>
  <si>
    <t>2081004</t>
  </si>
  <si>
    <t xml:space="preserve">      殡葬</t>
  </si>
  <si>
    <t>2081005</t>
  </si>
  <si>
    <t xml:space="preserve">      社会福利事业单位</t>
  </si>
  <si>
    <t>2081006</t>
  </si>
  <si>
    <t xml:space="preserve">      养老服务</t>
  </si>
  <si>
    <t>2081099</t>
  </si>
  <si>
    <t xml:space="preserve">      其他社会福利支出</t>
  </si>
  <si>
    <t>20811</t>
  </si>
  <si>
    <t xml:space="preserve">    残疾人事业</t>
  </si>
  <si>
    <t>2081101</t>
  </si>
  <si>
    <t>2081102</t>
  </si>
  <si>
    <t>2081103</t>
  </si>
  <si>
    <t>2081104</t>
  </si>
  <si>
    <t xml:space="preserve">      残疾人康复</t>
  </si>
  <si>
    <t>2081105</t>
  </si>
  <si>
    <t xml:space="preserve">      残疾人就业</t>
  </si>
  <si>
    <t>2081106</t>
  </si>
  <si>
    <t xml:space="preserve">      残疾人体育</t>
  </si>
  <si>
    <t>2081107</t>
  </si>
  <si>
    <t xml:space="preserve">      残疾人生活和护理补贴</t>
  </si>
  <si>
    <t>2081199</t>
  </si>
  <si>
    <t xml:space="preserve">      其他残疾人事业支出</t>
  </si>
  <si>
    <t>20816</t>
  </si>
  <si>
    <t xml:space="preserve">    红十字事业</t>
  </si>
  <si>
    <t>2081601</t>
  </si>
  <si>
    <t>2081602</t>
  </si>
  <si>
    <t>2081603</t>
  </si>
  <si>
    <t>2081650</t>
  </si>
  <si>
    <t>2081699</t>
  </si>
  <si>
    <t xml:space="preserve">      其他红十字事业支出</t>
  </si>
  <si>
    <t>20819</t>
  </si>
  <si>
    <t xml:space="preserve">    最低生活保障</t>
  </si>
  <si>
    <t>2081901</t>
  </si>
  <si>
    <t xml:space="preserve">      城市最低生活保障金支出</t>
  </si>
  <si>
    <t>2081902</t>
  </si>
  <si>
    <t xml:space="preserve">      农村最低生活保障金支出</t>
  </si>
  <si>
    <t>20820</t>
  </si>
  <si>
    <t xml:space="preserve">    临时救助</t>
  </si>
  <si>
    <t>2082001</t>
  </si>
  <si>
    <t xml:space="preserve">      临时救助支出</t>
  </si>
  <si>
    <t>2082002</t>
  </si>
  <si>
    <t xml:space="preserve">      流浪乞讨人员救助支出</t>
  </si>
  <si>
    <t>20821</t>
  </si>
  <si>
    <t xml:space="preserve">    特困人员救助供养</t>
  </si>
  <si>
    <t>2082101</t>
  </si>
  <si>
    <t xml:space="preserve">      城市特困人员救助供养支出</t>
  </si>
  <si>
    <t>2082102</t>
  </si>
  <si>
    <t xml:space="preserve">      农村特困人员救助供养支出</t>
  </si>
  <si>
    <t>20824</t>
  </si>
  <si>
    <t xml:space="preserve">    补充道路交通事故社会救助基金</t>
  </si>
  <si>
    <t>2082401</t>
  </si>
  <si>
    <t xml:space="preserve">      交强险增值税补助基金支出</t>
  </si>
  <si>
    <t>2082402</t>
  </si>
  <si>
    <t xml:space="preserve">      交强险罚款收入补助基金支出</t>
  </si>
  <si>
    <t>20825</t>
  </si>
  <si>
    <t xml:space="preserve">    其他生活救助</t>
  </si>
  <si>
    <t>2082501</t>
  </si>
  <si>
    <t xml:space="preserve">      其他城市生活救助</t>
  </si>
  <si>
    <t>2082502</t>
  </si>
  <si>
    <t xml:space="preserve">      其他农村生活救助</t>
  </si>
  <si>
    <t>20826</t>
  </si>
  <si>
    <t xml:space="preserve">    财政对基本养老保险基金的补助</t>
  </si>
  <si>
    <t>2082601</t>
  </si>
  <si>
    <t xml:space="preserve">      财政对企业职工基本养老保险基金的补助</t>
  </si>
  <si>
    <t>2082602</t>
  </si>
  <si>
    <t xml:space="preserve">      财政对城乡居民基本养老保险基金的补助</t>
  </si>
  <si>
    <t>2082699</t>
  </si>
  <si>
    <t xml:space="preserve">      财政对其他基本养老保险基金的补助</t>
  </si>
  <si>
    <t>20827</t>
  </si>
  <si>
    <t xml:space="preserve">    财政对其他社会保险基金的补助</t>
  </si>
  <si>
    <t>2082701</t>
  </si>
  <si>
    <t xml:space="preserve">      财政对失业保险基金的补助</t>
  </si>
  <si>
    <t>2082702</t>
  </si>
  <si>
    <t xml:space="preserve">      财政对工伤保险基金的补助</t>
  </si>
  <si>
    <t>2082799</t>
  </si>
  <si>
    <t xml:space="preserve">      其他财政对社会保险基金的补助</t>
  </si>
  <si>
    <t>20828</t>
  </si>
  <si>
    <t xml:space="preserve">    退役军人管理事务</t>
  </si>
  <si>
    <t>2082801</t>
  </si>
  <si>
    <t>2082802</t>
  </si>
  <si>
    <t>2082803</t>
  </si>
  <si>
    <t>2082804</t>
  </si>
  <si>
    <t xml:space="preserve">      拥军优属</t>
  </si>
  <si>
    <t>2082805</t>
  </si>
  <si>
    <t xml:space="preserve">      军供保障</t>
  </si>
  <si>
    <t>2082806</t>
  </si>
  <si>
    <t>信息化建设</t>
  </si>
  <si>
    <t>2082850</t>
  </si>
  <si>
    <t>2082899</t>
  </si>
  <si>
    <t xml:space="preserve">      其他退役军人事务管理支出</t>
  </si>
  <si>
    <t>20830</t>
  </si>
  <si>
    <t xml:space="preserve">    财政代缴社会保险费支出</t>
  </si>
  <si>
    <t>2083001</t>
  </si>
  <si>
    <t xml:space="preserve">      财政代缴城乡居民基本养老保险费支出</t>
  </si>
  <si>
    <t>2083099</t>
  </si>
  <si>
    <t xml:space="preserve">      财政代缴其他社会保险费支出</t>
  </si>
  <si>
    <t>20899</t>
  </si>
  <si>
    <t xml:space="preserve">    其他社会保障和就业支出</t>
  </si>
  <si>
    <t>2089999</t>
  </si>
  <si>
    <t xml:space="preserve">      其他社会保障和就业支出</t>
  </si>
  <si>
    <t>210</t>
  </si>
  <si>
    <t xml:space="preserve">  卫生健康支出</t>
  </si>
  <si>
    <t>21001</t>
  </si>
  <si>
    <t xml:space="preserve">    卫生健康管理事务</t>
  </si>
  <si>
    <t>2100101</t>
  </si>
  <si>
    <t>2100102</t>
  </si>
  <si>
    <t>2100103</t>
  </si>
  <si>
    <t>2100199</t>
  </si>
  <si>
    <t xml:space="preserve">      其他卫生健康管理事务支出</t>
  </si>
  <si>
    <t>21002</t>
  </si>
  <si>
    <t xml:space="preserve">    公立医院</t>
  </si>
  <si>
    <t>2100201</t>
  </si>
  <si>
    <t xml:space="preserve">      综合医院</t>
  </si>
  <si>
    <t>2100202</t>
  </si>
  <si>
    <t xml:space="preserve">      中医（民族）医院</t>
  </si>
  <si>
    <t>2100203</t>
  </si>
  <si>
    <t xml:space="preserve">      传染病医院</t>
  </si>
  <si>
    <t>2100204</t>
  </si>
  <si>
    <t xml:space="preserve">      职业病防治医院</t>
  </si>
  <si>
    <t>2100205</t>
  </si>
  <si>
    <t xml:space="preserve">      精神病医院</t>
  </si>
  <si>
    <t>2100206</t>
  </si>
  <si>
    <t xml:space="preserve">      妇幼保健医院</t>
  </si>
  <si>
    <t>2100207</t>
  </si>
  <si>
    <t xml:space="preserve">      儿童医院</t>
  </si>
  <si>
    <t>2100208</t>
  </si>
  <si>
    <t xml:space="preserve">      其他专科医院</t>
  </si>
  <si>
    <t>2100209</t>
  </si>
  <si>
    <t xml:space="preserve">      福利医院</t>
  </si>
  <si>
    <t>2100210</t>
  </si>
  <si>
    <t xml:space="preserve">      行业医院</t>
  </si>
  <si>
    <t>2100211</t>
  </si>
  <si>
    <t xml:space="preserve">      处理医疗欠费</t>
  </si>
  <si>
    <t>2100212</t>
  </si>
  <si>
    <t xml:space="preserve">      康复医院</t>
  </si>
  <si>
    <t>2100213</t>
  </si>
  <si>
    <t xml:space="preserve">      优抚医院</t>
  </si>
  <si>
    <t>2100299</t>
  </si>
  <si>
    <t xml:space="preserve">      其他公立医院支出</t>
  </si>
  <si>
    <t>21003</t>
  </si>
  <si>
    <t xml:space="preserve">    基层医疗卫生机构</t>
  </si>
  <si>
    <t>2100301</t>
  </si>
  <si>
    <t xml:space="preserve">      城市社区卫生机构</t>
  </si>
  <si>
    <t>2100302</t>
  </si>
  <si>
    <t xml:space="preserve">      乡镇卫生院</t>
  </si>
  <si>
    <t>2100399</t>
  </si>
  <si>
    <t xml:space="preserve">      其他基层医疗卫生机构支出</t>
  </si>
  <si>
    <t>21004</t>
  </si>
  <si>
    <t xml:space="preserve">    公共卫生</t>
  </si>
  <si>
    <t>2100401</t>
  </si>
  <si>
    <t xml:space="preserve">      疾病预防控制机构</t>
  </si>
  <si>
    <t>2100402</t>
  </si>
  <si>
    <t xml:space="preserve">      卫生监督机构</t>
  </si>
  <si>
    <t>2100403</t>
  </si>
  <si>
    <t xml:space="preserve">      妇幼保健机构</t>
  </si>
  <si>
    <t>2100404</t>
  </si>
  <si>
    <t xml:space="preserve">      精神卫生机构</t>
  </si>
  <si>
    <t>2100405</t>
  </si>
  <si>
    <t xml:space="preserve">      应急救治机构</t>
  </si>
  <si>
    <t>2100406</t>
  </si>
  <si>
    <t xml:space="preserve">      采供血机构</t>
  </si>
  <si>
    <t>2100407</t>
  </si>
  <si>
    <t xml:space="preserve">      其他专业公共卫生机构</t>
  </si>
  <si>
    <t>2100408</t>
  </si>
  <si>
    <t xml:space="preserve">      基本公共卫生服务</t>
  </si>
  <si>
    <t>2100409</t>
  </si>
  <si>
    <t xml:space="preserve">      重大公共卫生服务</t>
  </si>
  <si>
    <t>2100410</t>
  </si>
  <si>
    <t xml:space="preserve">      突发公共卫生事件应急处理</t>
  </si>
  <si>
    <t>2100499</t>
  </si>
  <si>
    <t xml:space="preserve">      其他公共卫生支出</t>
  </si>
  <si>
    <t>21006</t>
  </si>
  <si>
    <t xml:space="preserve">    中医药</t>
  </si>
  <si>
    <t>2100601</t>
  </si>
  <si>
    <t xml:space="preserve">      中医（民族医）药专项</t>
  </si>
  <si>
    <t>2100699</t>
  </si>
  <si>
    <t xml:space="preserve">      其他中医药支出</t>
  </si>
  <si>
    <t>21007</t>
  </si>
  <si>
    <t xml:space="preserve">    计划生育事务</t>
  </si>
  <si>
    <t>2100716</t>
  </si>
  <si>
    <t xml:space="preserve">      计划生育机构</t>
  </si>
  <si>
    <t>2100717</t>
  </si>
  <si>
    <t xml:space="preserve">      计划生育服务</t>
  </si>
  <si>
    <t>2100799</t>
  </si>
  <si>
    <t xml:space="preserve">      其他计划生育事务支出</t>
  </si>
  <si>
    <t>21011</t>
  </si>
  <si>
    <t xml:space="preserve">    行政事业单位医疗</t>
  </si>
  <si>
    <t>2101101</t>
  </si>
  <si>
    <t xml:space="preserve">      行政单位医疗</t>
  </si>
  <si>
    <t>2101102</t>
  </si>
  <si>
    <t xml:space="preserve">      事业单位医疗</t>
  </si>
  <si>
    <t>2101103</t>
  </si>
  <si>
    <t xml:space="preserve">      公务员医疗补助</t>
  </si>
  <si>
    <t>2101199</t>
  </si>
  <si>
    <t xml:space="preserve">      其他行政事业单位医疗支出</t>
  </si>
  <si>
    <t>21012</t>
  </si>
  <si>
    <t xml:space="preserve">    财政对基本医疗保险基金的补助</t>
  </si>
  <si>
    <t>2101201</t>
  </si>
  <si>
    <t xml:space="preserve">      财政对职工基本医疗保险基金的补助</t>
  </si>
  <si>
    <t>2101202</t>
  </si>
  <si>
    <t xml:space="preserve">      财政对城乡居民基本医疗保险基金的补助</t>
  </si>
  <si>
    <t>2101299</t>
  </si>
  <si>
    <t xml:space="preserve">      财政对其他基本医疗保险基金的补助</t>
  </si>
  <si>
    <t>21013</t>
  </si>
  <si>
    <t xml:space="preserve">    医疗救助</t>
  </si>
  <si>
    <t>2101301</t>
  </si>
  <si>
    <t xml:space="preserve">      城乡医疗救助</t>
  </si>
  <si>
    <t>2101302</t>
  </si>
  <si>
    <t xml:space="preserve">      疾病应急救助</t>
  </si>
  <si>
    <t>2101399</t>
  </si>
  <si>
    <t xml:space="preserve">      其他医疗救助支出</t>
  </si>
  <si>
    <t>21014</t>
  </si>
  <si>
    <t xml:space="preserve">    优抚对象医疗</t>
  </si>
  <si>
    <t>2101401</t>
  </si>
  <si>
    <t xml:space="preserve">      优抚对象医疗补助</t>
  </si>
  <si>
    <t>2101499</t>
  </si>
  <si>
    <t xml:space="preserve">      其他优抚对象医疗支出</t>
  </si>
  <si>
    <t>21015</t>
  </si>
  <si>
    <t xml:space="preserve">    医疗保障管理事务</t>
  </si>
  <si>
    <t>2101501</t>
  </si>
  <si>
    <t>2101502</t>
  </si>
  <si>
    <t>2101503</t>
  </si>
  <si>
    <t>2101504</t>
  </si>
  <si>
    <t>2101505</t>
  </si>
  <si>
    <t xml:space="preserve">      医疗保障政策管理</t>
  </si>
  <si>
    <t>2101506</t>
  </si>
  <si>
    <t xml:space="preserve">      医疗保障经办事务</t>
  </si>
  <si>
    <t>2101550</t>
  </si>
  <si>
    <t>2101599</t>
  </si>
  <si>
    <t xml:space="preserve">      其他医疗保障管理事务支出</t>
  </si>
  <si>
    <t>21016</t>
  </si>
  <si>
    <t xml:space="preserve">    老龄卫生健康事务</t>
  </si>
  <si>
    <t>2101601</t>
  </si>
  <si>
    <t xml:space="preserve">      老龄卫生健康事务</t>
  </si>
  <si>
    <t>21099</t>
  </si>
  <si>
    <t xml:space="preserve">    其他卫生健康支出</t>
  </si>
  <si>
    <t>2109999</t>
  </si>
  <si>
    <t xml:space="preserve">      其他卫生健康支出</t>
  </si>
  <si>
    <t>211</t>
  </si>
  <si>
    <t xml:space="preserve">  节能环保支出</t>
  </si>
  <si>
    <t>21101</t>
  </si>
  <si>
    <t xml:space="preserve">    环境保护管理事务</t>
  </si>
  <si>
    <t>2110101</t>
  </si>
  <si>
    <t>2110102</t>
  </si>
  <si>
    <t>2110103</t>
  </si>
  <si>
    <t>2110104</t>
  </si>
  <si>
    <t xml:space="preserve">      生态环境保护宣传</t>
  </si>
  <si>
    <t>2110105</t>
  </si>
  <si>
    <t xml:space="preserve">      环境保护法规、规划及标准</t>
  </si>
  <si>
    <t>2110106</t>
  </si>
  <si>
    <t xml:space="preserve">      生态环境国际合作及履约</t>
  </si>
  <si>
    <t>2110107</t>
  </si>
  <si>
    <t xml:space="preserve">      生态环境保护行政许可</t>
  </si>
  <si>
    <t>2110108</t>
  </si>
  <si>
    <t xml:space="preserve">      应对气候变化管理事务</t>
  </si>
  <si>
    <t>2110199</t>
  </si>
  <si>
    <t xml:space="preserve">      其他环境保护管理事务支出</t>
  </si>
  <si>
    <t>21102</t>
  </si>
  <si>
    <t xml:space="preserve">    环境监测与监察</t>
  </si>
  <si>
    <t>2110203</t>
  </si>
  <si>
    <t xml:space="preserve">      建设项目环评审查与监督</t>
  </si>
  <si>
    <t>2110204</t>
  </si>
  <si>
    <t xml:space="preserve">      核与辐射安全监督</t>
  </si>
  <si>
    <t>2110299</t>
  </si>
  <si>
    <t xml:space="preserve">      其他环境监测与监察支出</t>
  </si>
  <si>
    <t>21103</t>
  </si>
  <si>
    <t xml:space="preserve">    污染防治</t>
  </si>
  <si>
    <t>2110301</t>
  </si>
  <si>
    <t xml:space="preserve">      大气</t>
  </si>
  <si>
    <t>2110302</t>
  </si>
  <si>
    <t xml:space="preserve">      水体</t>
  </si>
  <si>
    <t>2110303</t>
  </si>
  <si>
    <t xml:space="preserve">      噪声</t>
  </si>
  <si>
    <t>2110304</t>
  </si>
  <si>
    <t xml:space="preserve">      固体废弃物与化学品</t>
  </si>
  <si>
    <t>2110305</t>
  </si>
  <si>
    <t xml:space="preserve">      放射源和放射性废物监管</t>
  </si>
  <si>
    <t>2110306</t>
  </si>
  <si>
    <t xml:space="preserve">      辐射</t>
  </si>
  <si>
    <t>2110307</t>
  </si>
  <si>
    <t xml:space="preserve">      土壤</t>
  </si>
  <si>
    <t>2110399</t>
  </si>
  <si>
    <t xml:space="preserve">      其他污染防治支出</t>
  </si>
  <si>
    <t>21104</t>
  </si>
  <si>
    <t xml:space="preserve">    自然生态保护</t>
  </si>
  <si>
    <t>2110401</t>
  </si>
  <si>
    <t xml:space="preserve">      生态保护</t>
  </si>
  <si>
    <t>2110402</t>
  </si>
  <si>
    <t xml:space="preserve">      农村环境保护</t>
  </si>
  <si>
    <t>2110404</t>
  </si>
  <si>
    <t xml:space="preserve">      生物及物种资源保护</t>
  </si>
  <si>
    <t>2110405</t>
  </si>
  <si>
    <t xml:space="preserve">      草原生态修复治理</t>
  </si>
  <si>
    <t>2110406</t>
  </si>
  <si>
    <t xml:space="preserve">      自然保护地</t>
  </si>
  <si>
    <t>2110499</t>
  </si>
  <si>
    <t xml:space="preserve">      其他自然生态保护支出</t>
  </si>
  <si>
    <t>21105</t>
  </si>
  <si>
    <t xml:space="preserve">    天然林保护</t>
  </si>
  <si>
    <t>2110501</t>
  </si>
  <si>
    <t xml:space="preserve">      森林管护</t>
  </si>
  <si>
    <t>2110502</t>
  </si>
  <si>
    <t xml:space="preserve">      社会保险补助</t>
  </si>
  <si>
    <t>2110503</t>
  </si>
  <si>
    <t xml:space="preserve">      政策性社会性支出补助</t>
  </si>
  <si>
    <t>2110506</t>
  </si>
  <si>
    <t xml:space="preserve">      天然林保护工程建设</t>
  </si>
  <si>
    <t>2110507</t>
  </si>
  <si>
    <t xml:space="preserve">      停伐补助</t>
  </si>
  <si>
    <t>2110599</t>
  </si>
  <si>
    <t xml:space="preserve">      其他天然林保护支出</t>
  </si>
  <si>
    <t>21106</t>
  </si>
  <si>
    <t xml:space="preserve">    退耕还林还草</t>
  </si>
  <si>
    <t>2110602</t>
  </si>
  <si>
    <t xml:space="preserve">      退耕现金</t>
  </si>
  <si>
    <t>2110603</t>
  </si>
  <si>
    <t xml:space="preserve">      退耕还林粮食折现补贴</t>
  </si>
  <si>
    <t>2110604</t>
  </si>
  <si>
    <t xml:space="preserve">      退耕还林粮食费用补贴</t>
  </si>
  <si>
    <t>2110605</t>
  </si>
  <si>
    <t xml:space="preserve">      退耕还林工程建设</t>
  </si>
  <si>
    <t>2110699</t>
  </si>
  <si>
    <t xml:space="preserve">      其他退耕还林还草支出</t>
  </si>
  <si>
    <t>21107</t>
  </si>
  <si>
    <t xml:space="preserve">    风沙荒漠治理</t>
  </si>
  <si>
    <t>2110704</t>
  </si>
  <si>
    <t xml:space="preserve">      京津风沙源治理工程建设</t>
  </si>
  <si>
    <t>2110799</t>
  </si>
  <si>
    <t xml:space="preserve">      其他风沙荒漠治理支出</t>
  </si>
  <si>
    <t>21108</t>
  </si>
  <si>
    <t xml:space="preserve">    退牧还草</t>
  </si>
  <si>
    <t>2110804</t>
  </si>
  <si>
    <t xml:space="preserve">      退牧还草工程建设</t>
  </si>
  <si>
    <t>2110899</t>
  </si>
  <si>
    <t xml:space="preserve">      其他退牧还草支出</t>
  </si>
  <si>
    <t>21109</t>
  </si>
  <si>
    <t xml:space="preserve">    已垦草原退耕还草</t>
  </si>
  <si>
    <t>21110</t>
  </si>
  <si>
    <t xml:space="preserve">    能源节约利用</t>
  </si>
  <si>
    <t>2111001</t>
  </si>
  <si>
    <t>21111</t>
  </si>
  <si>
    <t xml:space="preserve">    污染减排</t>
  </si>
  <si>
    <t>2111101</t>
  </si>
  <si>
    <t xml:space="preserve">      生态环境监测与信息</t>
  </si>
  <si>
    <t>2111102</t>
  </si>
  <si>
    <t xml:space="preserve">      生态环境执法监察</t>
  </si>
  <si>
    <t>2111103</t>
  </si>
  <si>
    <t xml:space="preserve">      减排专项支出</t>
  </si>
  <si>
    <t>2111104</t>
  </si>
  <si>
    <t xml:space="preserve">      清洁生产专项支出</t>
  </si>
  <si>
    <t>2111199</t>
  </si>
  <si>
    <t xml:space="preserve">      其他污染减排支出</t>
  </si>
  <si>
    <t>21112</t>
  </si>
  <si>
    <t xml:space="preserve">    可再生能源</t>
  </si>
  <si>
    <t>21113</t>
  </si>
  <si>
    <t xml:space="preserve">    循环经济</t>
  </si>
  <si>
    <t>21114</t>
  </si>
  <si>
    <t xml:space="preserve">    能源管理事务</t>
  </si>
  <si>
    <t>2111401</t>
  </si>
  <si>
    <t>2111402</t>
  </si>
  <si>
    <t>2111403</t>
  </si>
  <si>
    <t>2111406</t>
  </si>
  <si>
    <t xml:space="preserve">      能源科技装备</t>
  </si>
  <si>
    <t>2111407</t>
  </si>
  <si>
    <t xml:space="preserve">      能源行业管理</t>
  </si>
  <si>
    <t>2111408</t>
  </si>
  <si>
    <t xml:space="preserve">      能源管理</t>
  </si>
  <si>
    <t>2111411</t>
  </si>
  <si>
    <t>2111413</t>
  </si>
  <si>
    <t xml:space="preserve">      农村电网建设</t>
  </si>
  <si>
    <t>2111450</t>
  </si>
  <si>
    <t>2111499</t>
  </si>
  <si>
    <t xml:space="preserve">      其他能源管理事务支出</t>
  </si>
  <si>
    <t>21199</t>
  </si>
  <si>
    <t xml:space="preserve">    其他节能环保支出</t>
  </si>
  <si>
    <t>2119999</t>
  </si>
  <si>
    <t xml:space="preserve">      其他节能环保支出</t>
  </si>
  <si>
    <t>212</t>
  </si>
  <si>
    <t xml:space="preserve">  城乡社区支出</t>
  </si>
  <si>
    <t>21201</t>
  </si>
  <si>
    <t xml:space="preserve">    城乡社区管理事务</t>
  </si>
  <si>
    <t>2120101</t>
  </si>
  <si>
    <t>2120102</t>
  </si>
  <si>
    <t>2120103</t>
  </si>
  <si>
    <t>2120104</t>
  </si>
  <si>
    <t xml:space="preserve">      城管执法</t>
  </si>
  <si>
    <t>2120105</t>
  </si>
  <si>
    <t xml:space="preserve">      工程建设标准规范编制与监管</t>
  </si>
  <si>
    <t>2120106</t>
  </si>
  <si>
    <t xml:space="preserve">      工程建设管理</t>
  </si>
  <si>
    <t>2120107</t>
  </si>
  <si>
    <t xml:space="preserve">      市政公用行业市场监管</t>
  </si>
  <si>
    <t>2120109</t>
  </si>
  <si>
    <t xml:space="preserve">      住宅建设与房地产市场监管</t>
  </si>
  <si>
    <t>2120110</t>
  </si>
  <si>
    <t xml:space="preserve">      执业资格注册、资质审查</t>
  </si>
  <si>
    <t>2120199</t>
  </si>
  <si>
    <t xml:space="preserve">      其他城乡社区管理事务支出</t>
  </si>
  <si>
    <t>21202</t>
  </si>
  <si>
    <t xml:space="preserve">    城乡社区规划与管理</t>
  </si>
  <si>
    <t>21203</t>
  </si>
  <si>
    <t xml:space="preserve">    城乡社区公共设施</t>
  </si>
  <si>
    <t>2120303</t>
  </si>
  <si>
    <t xml:space="preserve">      小城镇基础设施建设</t>
  </si>
  <si>
    <t>2120399</t>
  </si>
  <si>
    <t xml:space="preserve">      其他城乡社区公共设施支出</t>
  </si>
  <si>
    <t>21205</t>
  </si>
  <si>
    <t xml:space="preserve">    城乡社区环境卫生</t>
  </si>
  <si>
    <t>2120501</t>
  </si>
  <si>
    <t xml:space="preserve">      城乡社区环境卫生</t>
  </si>
  <si>
    <t>21206</t>
  </si>
  <si>
    <t xml:space="preserve">    建设市场管理与监督</t>
  </si>
  <si>
    <t>2120601</t>
  </si>
  <si>
    <t xml:space="preserve">      建设市场管理与监督</t>
  </si>
  <si>
    <t>21299</t>
  </si>
  <si>
    <t xml:space="preserve">    其他城乡社区支出</t>
  </si>
  <si>
    <t>2129999</t>
  </si>
  <si>
    <t xml:space="preserve">      其他城乡社区支出</t>
  </si>
  <si>
    <t>213</t>
  </si>
  <si>
    <t xml:space="preserve">  农林水支出</t>
  </si>
  <si>
    <t>21301</t>
  </si>
  <si>
    <t xml:space="preserve">    农业农村</t>
  </si>
  <si>
    <t>2130101</t>
  </si>
  <si>
    <t>2130102</t>
  </si>
  <si>
    <t>2130103</t>
  </si>
  <si>
    <t>2130104</t>
  </si>
  <si>
    <t>2130105</t>
  </si>
  <si>
    <t xml:space="preserve">      农垦运行</t>
  </si>
  <si>
    <t>2130106</t>
  </si>
  <si>
    <t xml:space="preserve">      科技转化与推广服务</t>
  </si>
  <si>
    <t>2130108</t>
  </si>
  <si>
    <t xml:space="preserve">      病虫害控制</t>
  </si>
  <si>
    <t>2130109</t>
  </si>
  <si>
    <t xml:space="preserve">      农产品质量安全</t>
  </si>
  <si>
    <t>2130110</t>
  </si>
  <si>
    <t xml:space="preserve">      执法监管</t>
  </si>
  <si>
    <t>2130111</t>
  </si>
  <si>
    <t xml:space="preserve">      统计监测与信息服务</t>
  </si>
  <si>
    <t>2130112</t>
  </si>
  <si>
    <t xml:space="preserve">      行业业务管理</t>
  </si>
  <si>
    <t>2130114</t>
  </si>
  <si>
    <t xml:space="preserve">      对外交流与合作</t>
  </si>
  <si>
    <t>2130119</t>
  </si>
  <si>
    <t xml:space="preserve">      防灾救灾</t>
  </si>
  <si>
    <t>2130120</t>
  </si>
  <si>
    <t xml:space="preserve">      稳定农民收入补贴</t>
  </si>
  <si>
    <t>2130121</t>
  </si>
  <si>
    <t xml:space="preserve">      农业结构调整补贴</t>
  </si>
  <si>
    <t>2130122</t>
  </si>
  <si>
    <t xml:space="preserve">      农业生产发展</t>
  </si>
  <si>
    <t>2130124</t>
  </si>
  <si>
    <t xml:space="preserve">      农村合作经济</t>
  </si>
  <si>
    <t>2130125</t>
  </si>
  <si>
    <t xml:space="preserve">      农产品加工与促销</t>
  </si>
  <si>
    <t>2130126</t>
  </si>
  <si>
    <t xml:space="preserve">      农村社会事业</t>
  </si>
  <si>
    <t>2130135</t>
  </si>
  <si>
    <t xml:space="preserve">      农业资源保护修复与利用</t>
  </si>
  <si>
    <t>2130142</t>
  </si>
  <si>
    <t xml:space="preserve">      农村道路建设</t>
  </si>
  <si>
    <t>2130148</t>
  </si>
  <si>
    <t xml:space="preserve">      渔业发展</t>
  </si>
  <si>
    <t>2130152</t>
  </si>
  <si>
    <t xml:space="preserve">      对高校毕业生到基层任职补助</t>
  </si>
  <si>
    <t>2130153</t>
  </si>
  <si>
    <t xml:space="preserve">      耕地建设与利用</t>
  </si>
  <si>
    <t>2130199</t>
  </si>
  <si>
    <t xml:space="preserve">      其他农业农村支出</t>
  </si>
  <si>
    <t>21302</t>
  </si>
  <si>
    <t xml:space="preserve">    林业和草原</t>
  </si>
  <si>
    <t>2130201</t>
  </si>
  <si>
    <t>2130202</t>
  </si>
  <si>
    <t>2130203</t>
  </si>
  <si>
    <t>2130204</t>
  </si>
  <si>
    <t xml:space="preserve">      事业机构</t>
  </si>
  <si>
    <t>2130205</t>
  </si>
  <si>
    <t xml:space="preserve">      森林资源培育</t>
  </si>
  <si>
    <t>2130206</t>
  </si>
  <si>
    <t xml:space="preserve">      技术推广与转化</t>
  </si>
  <si>
    <t>2130207</t>
  </si>
  <si>
    <t xml:space="preserve">      森林资源管理</t>
  </si>
  <si>
    <t>2130209</t>
  </si>
  <si>
    <t xml:space="preserve">      森林生态效益补偿</t>
  </si>
  <si>
    <t>2130211</t>
  </si>
  <si>
    <t xml:space="preserve">      动植物保护</t>
  </si>
  <si>
    <t>2130212</t>
  </si>
  <si>
    <t xml:space="preserve">      湿地保护</t>
  </si>
  <si>
    <t>2130213</t>
  </si>
  <si>
    <t xml:space="preserve">      执法与监督</t>
  </si>
  <si>
    <t>2130217</t>
  </si>
  <si>
    <t xml:space="preserve">      防沙治沙</t>
  </si>
  <si>
    <t>2130220</t>
  </si>
  <si>
    <t xml:space="preserve">      对外合作与交流</t>
  </si>
  <si>
    <t>2130221</t>
  </si>
  <si>
    <t xml:space="preserve">      产业化管理</t>
  </si>
  <si>
    <t>2130223</t>
  </si>
  <si>
    <t xml:space="preserve">      信息管理</t>
  </si>
  <si>
    <t>2130226</t>
  </si>
  <si>
    <t xml:space="preserve">      林区公共支出</t>
  </si>
  <si>
    <t>2130227</t>
  </si>
  <si>
    <t xml:space="preserve">      贷款贴息</t>
  </si>
  <si>
    <t>2130234</t>
  </si>
  <si>
    <t xml:space="preserve">      林业草原防灾减灾</t>
  </si>
  <si>
    <t>2130236</t>
  </si>
  <si>
    <t xml:space="preserve">      草原管理</t>
  </si>
  <si>
    <t>2130237</t>
  </si>
  <si>
    <t>2130299</t>
  </si>
  <si>
    <t xml:space="preserve">      其他林业和草原支出</t>
  </si>
  <si>
    <t>21303</t>
  </si>
  <si>
    <t xml:space="preserve">    水利</t>
  </si>
  <si>
    <t>2130301</t>
  </si>
  <si>
    <t>2130302</t>
  </si>
  <si>
    <t>2130303</t>
  </si>
  <si>
    <t>2130304</t>
  </si>
  <si>
    <t xml:space="preserve">      水利行业业务管理</t>
  </si>
  <si>
    <t>2130305</t>
  </si>
  <si>
    <t xml:space="preserve">      水利工程建设</t>
  </si>
  <si>
    <t>2130306</t>
  </si>
  <si>
    <t xml:space="preserve">      水利工程运行与维护</t>
  </si>
  <si>
    <t>2130307</t>
  </si>
  <si>
    <t xml:space="preserve">      长江黄河等流域管理</t>
  </si>
  <si>
    <t>2130308</t>
  </si>
  <si>
    <t xml:space="preserve">      水利前期工作</t>
  </si>
  <si>
    <t>2130309</t>
  </si>
  <si>
    <t xml:space="preserve">      水利执法监督</t>
  </si>
  <si>
    <t>2130310</t>
  </si>
  <si>
    <t xml:space="preserve">      水土保持</t>
  </si>
  <si>
    <t>2130311</t>
  </si>
  <si>
    <t xml:space="preserve">      水资源节约管理与保护</t>
  </si>
  <si>
    <t>2130312</t>
  </si>
  <si>
    <t xml:space="preserve">      水质监测</t>
  </si>
  <si>
    <t>2130313</t>
  </si>
  <si>
    <t xml:space="preserve">      水文测报</t>
  </si>
  <si>
    <t>2130314</t>
  </si>
  <si>
    <t xml:space="preserve">      防汛</t>
  </si>
  <si>
    <t>2130315</t>
  </si>
  <si>
    <t xml:space="preserve">      抗旱</t>
  </si>
  <si>
    <t>2130316</t>
  </si>
  <si>
    <t xml:space="preserve">      农村水利</t>
  </si>
  <si>
    <t>2130317</t>
  </si>
  <si>
    <t xml:space="preserve">      水利技术推广</t>
  </si>
  <si>
    <t>2130318</t>
  </si>
  <si>
    <t xml:space="preserve">      国际河流治理与管理</t>
  </si>
  <si>
    <t>2130319</t>
  </si>
  <si>
    <t xml:space="preserve">      江河湖库水系综合整治</t>
  </si>
  <si>
    <t>2130321</t>
  </si>
  <si>
    <t xml:space="preserve">      大中型水库移民后期扶持专项支出</t>
  </si>
  <si>
    <t>2130322</t>
  </si>
  <si>
    <t xml:space="preserve">      水利安全监督</t>
  </si>
  <si>
    <t>2130333</t>
  </si>
  <si>
    <t>2130334</t>
  </si>
  <si>
    <t xml:space="preserve">      水利建设征地及移民支出</t>
  </si>
  <si>
    <t>2130335</t>
  </si>
  <si>
    <t xml:space="preserve">      农村供水</t>
  </si>
  <si>
    <t>2130336</t>
  </si>
  <si>
    <t xml:space="preserve">      南水北调工程建设</t>
  </si>
  <si>
    <t>2130337</t>
  </si>
  <si>
    <t xml:space="preserve">      南水北调工程管理</t>
  </si>
  <si>
    <t>2130399</t>
  </si>
  <si>
    <t xml:space="preserve">      其他水利支出</t>
  </si>
  <si>
    <t>21305</t>
  </si>
  <si>
    <t xml:space="preserve">    巩固脱贫攻坚成果衔接乡村振兴</t>
  </si>
  <si>
    <t>2130501</t>
  </si>
  <si>
    <t>2130502</t>
  </si>
  <si>
    <t>2130503</t>
  </si>
  <si>
    <t>2130504</t>
  </si>
  <si>
    <t xml:space="preserve">      农村基础设施建设</t>
  </si>
  <si>
    <t>2130505</t>
  </si>
  <si>
    <t xml:space="preserve">      生产发展</t>
  </si>
  <si>
    <t>2130506</t>
  </si>
  <si>
    <t xml:space="preserve">      社会发展</t>
  </si>
  <si>
    <t>2130507</t>
  </si>
  <si>
    <t xml:space="preserve">      贷款奖补和贴息</t>
  </si>
  <si>
    <t>2130508</t>
  </si>
  <si>
    <t xml:space="preserve">       “三西”农业建设专项补助</t>
  </si>
  <si>
    <t>2130550</t>
  </si>
  <si>
    <t>2130599</t>
  </si>
  <si>
    <t xml:space="preserve">      其他巩固脱贫攻坚成果衔接乡村振兴支出</t>
  </si>
  <si>
    <t>21307</t>
  </si>
  <si>
    <t xml:space="preserve">    农村综合改革</t>
  </si>
  <si>
    <t>2130701</t>
  </si>
  <si>
    <t xml:space="preserve">      对村级公益事业建设的补助</t>
  </si>
  <si>
    <t>2130704</t>
  </si>
  <si>
    <t xml:space="preserve">      国有农场办社会职能改革补助</t>
  </si>
  <si>
    <t>2130705</t>
  </si>
  <si>
    <t xml:space="preserve">      对村民委员会和村党支部的补助</t>
  </si>
  <si>
    <t>2130706</t>
  </si>
  <si>
    <t xml:space="preserve">      对村集体经济组织的补助</t>
  </si>
  <si>
    <t>2130707</t>
  </si>
  <si>
    <t xml:space="preserve">      农村综合改革示范试点补助</t>
  </si>
  <si>
    <t>2130799</t>
  </si>
  <si>
    <t xml:space="preserve">      其他农村综合改革支出</t>
  </si>
  <si>
    <t>21308</t>
  </si>
  <si>
    <t xml:space="preserve">    普惠金融发展支出</t>
  </si>
  <si>
    <t>2130801</t>
  </si>
  <si>
    <t xml:space="preserve">      支持农村金融机构</t>
  </si>
  <si>
    <t>2130803</t>
  </si>
  <si>
    <t xml:space="preserve">      农业保险保费补贴</t>
  </si>
  <si>
    <t>2130804</t>
  </si>
  <si>
    <t xml:space="preserve">      创业担保贷款贴息及奖补</t>
  </si>
  <si>
    <t>2130805</t>
  </si>
  <si>
    <t xml:space="preserve">      补充创业担保贷款基金</t>
  </si>
  <si>
    <t>2130899</t>
  </si>
  <si>
    <t xml:space="preserve">      其他普惠金融发展支出</t>
  </si>
  <si>
    <t>21309</t>
  </si>
  <si>
    <t xml:space="preserve">    目标价格补贴</t>
  </si>
  <si>
    <t>2130901</t>
  </si>
  <si>
    <t xml:space="preserve">      棉花目标价格补贴</t>
  </si>
  <si>
    <t>2130999</t>
  </si>
  <si>
    <t xml:space="preserve">      其他目标价格补贴</t>
  </si>
  <si>
    <t>21399</t>
  </si>
  <si>
    <t xml:space="preserve">    其他农林水支出</t>
  </si>
  <si>
    <t>2139901</t>
  </si>
  <si>
    <t xml:space="preserve">      化解其他公益性乡村债务支出</t>
  </si>
  <si>
    <t>2139999</t>
  </si>
  <si>
    <t xml:space="preserve">      其他农林水支出</t>
  </si>
  <si>
    <t>214</t>
  </si>
  <si>
    <t xml:space="preserve">  交通运输支出</t>
  </si>
  <si>
    <t>21401</t>
  </si>
  <si>
    <t xml:space="preserve">    公路水路运输</t>
  </si>
  <si>
    <t>2140101</t>
  </si>
  <si>
    <t>2140102</t>
  </si>
  <si>
    <t>2140103</t>
  </si>
  <si>
    <t>2140104</t>
  </si>
  <si>
    <t xml:space="preserve">      公路建设</t>
  </si>
  <si>
    <t>2140106</t>
  </si>
  <si>
    <t xml:space="preserve">      公路养护</t>
  </si>
  <si>
    <t>2140109</t>
  </si>
  <si>
    <t xml:space="preserve">      交通运输信息化建设</t>
  </si>
  <si>
    <t>2140110</t>
  </si>
  <si>
    <t xml:space="preserve">      公路和运输安全</t>
  </si>
  <si>
    <t>2140111</t>
  </si>
  <si>
    <t xml:space="preserve">      公路还贷专项</t>
  </si>
  <si>
    <t>2140112</t>
  </si>
  <si>
    <t xml:space="preserve">      公路运输管理</t>
  </si>
  <si>
    <t>2140114</t>
  </si>
  <si>
    <t xml:space="preserve">      公路和运输技术标准化建设</t>
  </si>
  <si>
    <t>2140122</t>
  </si>
  <si>
    <t xml:space="preserve">      港口设施</t>
  </si>
  <si>
    <t>2140123</t>
  </si>
  <si>
    <t xml:space="preserve">      航道维护</t>
  </si>
  <si>
    <t>2140127</t>
  </si>
  <si>
    <t xml:space="preserve">      船舶检验</t>
  </si>
  <si>
    <t>2140128</t>
  </si>
  <si>
    <t xml:space="preserve">      救助打捞</t>
  </si>
  <si>
    <t>2140129</t>
  </si>
  <si>
    <t xml:space="preserve">      内河运输</t>
  </si>
  <si>
    <t>2140130</t>
  </si>
  <si>
    <t xml:space="preserve">      远洋运输</t>
  </si>
  <si>
    <t>2140131</t>
  </si>
  <si>
    <t xml:space="preserve">      海事管理</t>
  </si>
  <si>
    <t>2140133</t>
  </si>
  <si>
    <t xml:space="preserve">      航标事业发展支出</t>
  </si>
  <si>
    <t>2140136</t>
  </si>
  <si>
    <t xml:space="preserve">      水路运输管理支出</t>
  </si>
  <si>
    <t>2140138</t>
  </si>
  <si>
    <t xml:space="preserve">      口岸建设</t>
  </si>
  <si>
    <t>2140199</t>
  </si>
  <si>
    <t xml:space="preserve">      其他公路水路运输支出</t>
  </si>
  <si>
    <t>21402</t>
  </si>
  <si>
    <t xml:space="preserve">    铁路运输</t>
  </si>
  <si>
    <t>2140201</t>
  </si>
  <si>
    <t>2140202</t>
  </si>
  <si>
    <t>2140203</t>
  </si>
  <si>
    <t>2140204</t>
  </si>
  <si>
    <t xml:space="preserve">      铁路路网建设</t>
  </si>
  <si>
    <t>2140205</t>
  </si>
  <si>
    <t xml:space="preserve">      铁路还贷专项</t>
  </si>
  <si>
    <t>2140206</t>
  </si>
  <si>
    <t xml:space="preserve">      铁路安全</t>
  </si>
  <si>
    <t>2140207</t>
  </si>
  <si>
    <t xml:space="preserve">      铁路专项运输</t>
  </si>
  <si>
    <t>2140208</t>
  </si>
  <si>
    <t xml:space="preserve">      行业监管</t>
  </si>
  <si>
    <t>2140299</t>
  </si>
  <si>
    <t xml:space="preserve">      其他铁路运输支出</t>
  </si>
  <si>
    <t>21403</t>
  </si>
  <si>
    <t xml:space="preserve">    民用航空运输</t>
  </si>
  <si>
    <t>2140301</t>
  </si>
  <si>
    <t>2140302</t>
  </si>
  <si>
    <t>2140303</t>
  </si>
  <si>
    <t>2140304</t>
  </si>
  <si>
    <t xml:space="preserve">      机场建设</t>
  </si>
  <si>
    <t>2140305</t>
  </si>
  <si>
    <t xml:space="preserve">      空管系统建设</t>
  </si>
  <si>
    <t>2140306</t>
  </si>
  <si>
    <t xml:space="preserve">      民航还贷专项支出</t>
  </si>
  <si>
    <t>2140307</t>
  </si>
  <si>
    <t xml:space="preserve">      民用航空安全</t>
  </si>
  <si>
    <t>2140308</t>
  </si>
  <si>
    <t xml:space="preserve">      民航专项运输</t>
  </si>
  <si>
    <t>2140399</t>
  </si>
  <si>
    <t xml:space="preserve">      其他民用航空运输支出</t>
  </si>
  <si>
    <t>21405</t>
  </si>
  <si>
    <t xml:space="preserve">    邮政业支出</t>
  </si>
  <si>
    <t>2140501</t>
  </si>
  <si>
    <t>2140502</t>
  </si>
  <si>
    <t>2140503</t>
  </si>
  <si>
    <t>2140504</t>
  </si>
  <si>
    <t>2140505</t>
  </si>
  <si>
    <t xml:space="preserve">      邮政普遍服务与特殊服务</t>
  </si>
  <si>
    <t>2140599</t>
  </si>
  <si>
    <t xml:space="preserve">      其他邮政业支出</t>
  </si>
  <si>
    <t>21406</t>
  </si>
  <si>
    <t xml:space="preserve">    车辆购置税支出</t>
  </si>
  <si>
    <t>2140601</t>
  </si>
  <si>
    <t xml:space="preserve">      车辆购置税用于公路等基础设施建设支出</t>
  </si>
  <si>
    <t>2140602</t>
  </si>
  <si>
    <t xml:space="preserve">      车辆购置税用于农村公路建设支出</t>
  </si>
  <si>
    <t>2140603</t>
  </si>
  <si>
    <t xml:space="preserve">      车辆购置税用于老旧汽车报废更新补贴</t>
  </si>
  <si>
    <t>2140699</t>
  </si>
  <si>
    <t xml:space="preserve">      车辆购置税其他支出</t>
  </si>
  <si>
    <t>21499</t>
  </si>
  <si>
    <t xml:space="preserve">    其他交通运输支出</t>
  </si>
  <si>
    <t>2149901</t>
  </si>
  <si>
    <t xml:space="preserve">      公共交通运营补助</t>
  </si>
  <si>
    <t>2149999</t>
  </si>
  <si>
    <t xml:space="preserve">      其他交通运输支出</t>
  </si>
  <si>
    <t>215</t>
  </si>
  <si>
    <t xml:space="preserve">  资源勘探工业信息等支出</t>
  </si>
  <si>
    <t>21501</t>
  </si>
  <si>
    <t xml:space="preserve">    资源勘探开发</t>
  </si>
  <si>
    <t>2150101</t>
  </si>
  <si>
    <t>2150102</t>
  </si>
  <si>
    <t>2150103</t>
  </si>
  <si>
    <t>2150104</t>
  </si>
  <si>
    <t xml:space="preserve">      煤炭勘探开采和洗选</t>
  </si>
  <si>
    <t>2150105</t>
  </si>
  <si>
    <t xml:space="preserve">      石油和天然气勘探开采</t>
  </si>
  <si>
    <t>2150106</t>
  </si>
  <si>
    <t xml:space="preserve">      黑色金属矿勘探和采选</t>
  </si>
  <si>
    <t>2150107</t>
  </si>
  <si>
    <t xml:space="preserve">      有色金属矿勘探和采选</t>
  </si>
  <si>
    <t>2150108</t>
  </si>
  <si>
    <t xml:space="preserve">      非金属矿勘探和采选</t>
  </si>
  <si>
    <t>2150199</t>
  </si>
  <si>
    <t xml:space="preserve">      其他资源勘探业支出</t>
  </si>
  <si>
    <t>21502</t>
  </si>
  <si>
    <t xml:space="preserve">    制造业</t>
  </si>
  <si>
    <t>2150201</t>
  </si>
  <si>
    <t>2150202</t>
  </si>
  <si>
    <t>2150203</t>
  </si>
  <si>
    <t>2150204</t>
  </si>
  <si>
    <t xml:space="preserve">      纺织业</t>
  </si>
  <si>
    <t>2150205</t>
  </si>
  <si>
    <t xml:space="preserve">      医药制造业</t>
  </si>
  <si>
    <t>2150206</t>
  </si>
  <si>
    <t xml:space="preserve">      非金属矿物制品业</t>
  </si>
  <si>
    <t>2150207</t>
  </si>
  <si>
    <t xml:space="preserve">      通信设备、计算机及其他电子设备制造业</t>
  </si>
  <si>
    <t>2150208</t>
  </si>
  <si>
    <t xml:space="preserve">      交通运输设备制造业</t>
  </si>
  <si>
    <t>2150209</t>
  </si>
  <si>
    <t xml:space="preserve">      电气机械及器材制造业</t>
  </si>
  <si>
    <t>2150210</t>
  </si>
  <si>
    <t xml:space="preserve">      工艺品及其他制造业</t>
  </si>
  <si>
    <t>2150212</t>
  </si>
  <si>
    <t xml:space="preserve">      石油加工、炼焦及核燃料加工业</t>
  </si>
  <si>
    <t>2150213</t>
  </si>
  <si>
    <t xml:space="preserve">      化学原料及化学制品制造业</t>
  </si>
  <si>
    <t>2150214</t>
  </si>
  <si>
    <t xml:space="preserve">      黑色金属冶炼及压延加工业</t>
  </si>
  <si>
    <t>2150215</t>
  </si>
  <si>
    <t xml:space="preserve">      有色金属冶炼及压延加工业</t>
  </si>
  <si>
    <t>2150299</t>
  </si>
  <si>
    <t xml:space="preserve">      其他制造业支出</t>
  </si>
  <si>
    <t>21503</t>
  </si>
  <si>
    <t xml:space="preserve">    建筑业</t>
  </si>
  <si>
    <t>2150301</t>
  </si>
  <si>
    <t>2150302</t>
  </si>
  <si>
    <t>2150303</t>
  </si>
  <si>
    <t>2150399</t>
  </si>
  <si>
    <t xml:space="preserve">      其他建筑业支出</t>
  </si>
  <si>
    <t>21505</t>
  </si>
  <si>
    <t xml:space="preserve">    工业和信息产业监管</t>
  </si>
  <si>
    <t>2150501</t>
  </si>
  <si>
    <t>2150502</t>
  </si>
  <si>
    <t>2150503</t>
  </si>
  <si>
    <t>2150505</t>
  </si>
  <si>
    <t xml:space="preserve">      战备应急</t>
  </si>
  <si>
    <t>2150507</t>
  </si>
  <si>
    <t xml:space="preserve">      专用通信</t>
  </si>
  <si>
    <t>2150508</t>
  </si>
  <si>
    <t xml:space="preserve">      无线电及信息通信监管</t>
  </si>
  <si>
    <t>2150516</t>
  </si>
  <si>
    <t xml:space="preserve">      工程建设及运行维护</t>
  </si>
  <si>
    <t>2150517</t>
  </si>
  <si>
    <t xml:space="preserve">      产业发展</t>
  </si>
  <si>
    <t>2150550</t>
  </si>
  <si>
    <t>2150599</t>
  </si>
  <si>
    <t xml:space="preserve">      其他工业和信息产业监管支出</t>
  </si>
  <si>
    <t>21507</t>
  </si>
  <si>
    <t xml:space="preserve">    国有资产监管</t>
  </si>
  <si>
    <t>2150701</t>
  </si>
  <si>
    <t>2150702</t>
  </si>
  <si>
    <t>2150703</t>
  </si>
  <si>
    <t>2150704</t>
  </si>
  <si>
    <t xml:space="preserve">      国有企业监事会专项</t>
  </si>
  <si>
    <t>2150705</t>
  </si>
  <si>
    <t xml:space="preserve">      中央企业专项管理</t>
  </si>
  <si>
    <t>2150799</t>
  </si>
  <si>
    <t xml:space="preserve">      其他国有资产监管支出</t>
  </si>
  <si>
    <t>21508</t>
  </si>
  <si>
    <t xml:space="preserve">    支持中小企业发展和管理支出</t>
  </si>
  <si>
    <t>2150801</t>
  </si>
  <si>
    <t>2150802</t>
  </si>
  <si>
    <t>2150803</t>
  </si>
  <si>
    <t>2150804</t>
  </si>
  <si>
    <t xml:space="preserve">      科技型中小企业技术创新基金</t>
  </si>
  <si>
    <t>2150805</t>
  </si>
  <si>
    <t xml:space="preserve">      中小企业发展专项</t>
  </si>
  <si>
    <t>2150806</t>
  </si>
  <si>
    <t xml:space="preserve">      减免房租补贴</t>
  </si>
  <si>
    <t>2150899</t>
  </si>
  <si>
    <t xml:space="preserve">      其他支持中小企业发展和管理支出</t>
  </si>
  <si>
    <t>21599</t>
  </si>
  <si>
    <t xml:space="preserve">    其他资源勘探工业信息等支出</t>
  </si>
  <si>
    <t>2159901</t>
  </si>
  <si>
    <t xml:space="preserve">      黄金事务</t>
  </si>
  <si>
    <t>2159904</t>
  </si>
  <si>
    <t xml:space="preserve">      技术改造支出</t>
  </si>
  <si>
    <t>2159905</t>
  </si>
  <si>
    <t xml:space="preserve">      中药材扶持资金支出</t>
  </si>
  <si>
    <t>2159906</t>
  </si>
  <si>
    <t xml:space="preserve">      重点产业振兴和技术改造项目贷款贴息</t>
  </si>
  <si>
    <t>2159999</t>
  </si>
  <si>
    <t xml:space="preserve">      其他资源勘探工业信息等支出</t>
  </si>
  <si>
    <t>216</t>
  </si>
  <si>
    <t xml:space="preserve">  商业服务业等支出</t>
  </si>
  <si>
    <t>21602</t>
  </si>
  <si>
    <t xml:space="preserve">    商业流通事务</t>
  </si>
  <si>
    <t>2160201</t>
  </si>
  <si>
    <t>2160202</t>
  </si>
  <si>
    <t>2160203</t>
  </si>
  <si>
    <t>2160216</t>
  </si>
  <si>
    <t xml:space="preserve">      食品流通安全补贴</t>
  </si>
  <si>
    <t>2160217</t>
  </si>
  <si>
    <t xml:space="preserve">      市场监测及信息管理</t>
  </si>
  <si>
    <t>2160218</t>
  </si>
  <si>
    <t xml:space="preserve">      民贸企业补贴</t>
  </si>
  <si>
    <t>2160219</t>
  </si>
  <si>
    <t xml:space="preserve">      民贸民品贷款贴息</t>
  </si>
  <si>
    <t>2160250</t>
  </si>
  <si>
    <t>2160299</t>
  </si>
  <si>
    <t xml:space="preserve">      其他商业流通事务支出</t>
  </si>
  <si>
    <t>21606</t>
  </si>
  <si>
    <t xml:space="preserve">    涉外发展服务支出</t>
  </si>
  <si>
    <t>2160601</t>
  </si>
  <si>
    <t>2160602</t>
  </si>
  <si>
    <t>2160603</t>
  </si>
  <si>
    <t>2160607</t>
  </si>
  <si>
    <t xml:space="preserve">      外商投资环境建设补助资金</t>
  </si>
  <si>
    <t>2160699</t>
  </si>
  <si>
    <t xml:space="preserve">      其他涉外发展服务支出</t>
  </si>
  <si>
    <t>21699</t>
  </si>
  <si>
    <t xml:space="preserve">    其他商业服务业等支出</t>
  </si>
  <si>
    <t>2169901</t>
  </si>
  <si>
    <t xml:space="preserve">      服务业基础设施建设</t>
  </si>
  <si>
    <t>2169999</t>
  </si>
  <si>
    <t xml:space="preserve">      其他商业服务业等支出</t>
  </si>
  <si>
    <t>217</t>
  </si>
  <si>
    <t xml:space="preserve">  金融支出</t>
  </si>
  <si>
    <t>21701</t>
  </si>
  <si>
    <t xml:space="preserve">    金融部门行政支出</t>
  </si>
  <si>
    <t>2170101</t>
  </si>
  <si>
    <t>2170102</t>
  </si>
  <si>
    <t>2170103</t>
  </si>
  <si>
    <t>2170104</t>
  </si>
  <si>
    <t xml:space="preserve">      安全防卫</t>
  </si>
  <si>
    <t>2170150</t>
  </si>
  <si>
    <t>2170199</t>
  </si>
  <si>
    <t xml:space="preserve">      金融部门其他行政支出</t>
  </si>
  <si>
    <t>21702</t>
  </si>
  <si>
    <t xml:space="preserve">    金融部门监管支出</t>
  </si>
  <si>
    <t>2170201</t>
  </si>
  <si>
    <t xml:space="preserve">      货币发行</t>
  </si>
  <si>
    <t>2170202</t>
  </si>
  <si>
    <t xml:space="preserve">      金融服务</t>
  </si>
  <si>
    <t>2170203</t>
  </si>
  <si>
    <t xml:space="preserve">      反假币</t>
  </si>
  <si>
    <t>2170204</t>
  </si>
  <si>
    <t xml:space="preserve">      重点金融机构监管</t>
  </si>
  <si>
    <t>2170205</t>
  </si>
  <si>
    <t xml:space="preserve">      金融稽查与案件处理</t>
  </si>
  <si>
    <t>2170206</t>
  </si>
  <si>
    <t xml:space="preserve">      金融行业电子化建设</t>
  </si>
  <si>
    <t>2170207</t>
  </si>
  <si>
    <t xml:space="preserve">      从业人员资格考试</t>
  </si>
  <si>
    <t>2170208</t>
  </si>
  <si>
    <t xml:space="preserve">      反洗钱</t>
  </si>
  <si>
    <t>2170299</t>
  </si>
  <si>
    <t xml:space="preserve">      金融部门其他监管支出</t>
  </si>
  <si>
    <t>21703</t>
  </si>
  <si>
    <t xml:space="preserve">    金融发展支出</t>
  </si>
  <si>
    <t>2170301</t>
  </si>
  <si>
    <t xml:space="preserve">      政策性银行亏损补贴</t>
  </si>
  <si>
    <t>2170302</t>
  </si>
  <si>
    <t xml:space="preserve">      利息费用补贴支出</t>
  </si>
  <si>
    <t>2170303</t>
  </si>
  <si>
    <t xml:space="preserve">      补充资本金</t>
  </si>
  <si>
    <t>2170304</t>
  </si>
  <si>
    <t xml:space="preserve">      风险基金补助</t>
  </si>
  <si>
    <t>2170399</t>
  </si>
  <si>
    <t xml:space="preserve">      其他金融发展支出</t>
  </si>
  <si>
    <t>21704</t>
  </si>
  <si>
    <t xml:space="preserve">    金融调控支出</t>
  </si>
  <si>
    <t>2170401</t>
  </si>
  <si>
    <t xml:space="preserve">      中央银行亏损补贴</t>
  </si>
  <si>
    <t>2170499</t>
  </si>
  <si>
    <t xml:space="preserve">      其他金融调控支出</t>
  </si>
  <si>
    <t>21799</t>
  </si>
  <si>
    <t xml:space="preserve">    其他金融支出</t>
  </si>
  <si>
    <t>2179902</t>
  </si>
  <si>
    <t xml:space="preserve">      重点企业贷款贴息</t>
  </si>
  <si>
    <t>2179999</t>
  </si>
  <si>
    <t xml:space="preserve">      其他金融支出</t>
  </si>
  <si>
    <t>219</t>
  </si>
  <si>
    <t xml:space="preserve">  援助其他地区支出</t>
  </si>
  <si>
    <t>21901</t>
  </si>
  <si>
    <t xml:space="preserve">    一般公共服务</t>
  </si>
  <si>
    <t>21902</t>
  </si>
  <si>
    <t xml:space="preserve">    教育</t>
  </si>
  <si>
    <t>21903</t>
  </si>
  <si>
    <t xml:space="preserve">    文化旅游体育与传媒</t>
  </si>
  <si>
    <t>21904</t>
  </si>
  <si>
    <t xml:space="preserve">    卫生健康</t>
  </si>
  <si>
    <t>21905</t>
  </si>
  <si>
    <t xml:space="preserve">    节能环保</t>
  </si>
  <si>
    <t>21906</t>
  </si>
  <si>
    <t>21907</t>
  </si>
  <si>
    <t xml:space="preserve">    交通运输</t>
  </si>
  <si>
    <t>21908</t>
  </si>
  <si>
    <t xml:space="preserve">    住房保障</t>
  </si>
  <si>
    <t>21999</t>
  </si>
  <si>
    <t xml:space="preserve">    其他支出</t>
  </si>
  <si>
    <t>220</t>
  </si>
  <si>
    <t xml:space="preserve">  自然资源海洋气象等支出</t>
  </si>
  <si>
    <t>22001</t>
  </si>
  <si>
    <t xml:space="preserve">    自然资源事务</t>
  </si>
  <si>
    <t>2200101</t>
  </si>
  <si>
    <t>2200102</t>
  </si>
  <si>
    <t>2200103</t>
  </si>
  <si>
    <t>2200104</t>
  </si>
  <si>
    <t xml:space="preserve">      自然资源规划及管理</t>
  </si>
  <si>
    <t>2200106</t>
  </si>
  <si>
    <t xml:space="preserve">      自然资源利用与保护</t>
  </si>
  <si>
    <t>2200107</t>
  </si>
  <si>
    <t xml:space="preserve">      自然资源社会公益服务</t>
  </si>
  <si>
    <t>2200108</t>
  </si>
  <si>
    <t xml:space="preserve">      自然资源行业业务管理</t>
  </si>
  <si>
    <t>2200109</t>
  </si>
  <si>
    <t xml:space="preserve">      自然资源调查与确权登记</t>
  </si>
  <si>
    <t>2200112</t>
  </si>
  <si>
    <t xml:space="preserve">      土地资源储备支出</t>
  </si>
  <si>
    <t>2200113</t>
  </si>
  <si>
    <t xml:space="preserve">      地质矿产资源与环境调查</t>
  </si>
  <si>
    <t>2200114</t>
  </si>
  <si>
    <t xml:space="preserve">      地质勘查与矿产资源管理</t>
  </si>
  <si>
    <t>2200115</t>
  </si>
  <si>
    <t xml:space="preserve">      地质转产项目财政贴息</t>
  </si>
  <si>
    <t>2200116</t>
  </si>
  <si>
    <t xml:space="preserve">      国外风险勘查</t>
  </si>
  <si>
    <t>2200119</t>
  </si>
  <si>
    <t xml:space="preserve">      地质勘查基金（周转金）支出</t>
  </si>
  <si>
    <t>2200120</t>
  </si>
  <si>
    <t xml:space="preserve">      海域与海岛管理</t>
  </si>
  <si>
    <t>2200121</t>
  </si>
  <si>
    <t xml:space="preserve">      自然资源国际合作与海洋权益维护</t>
  </si>
  <si>
    <t>2200122</t>
  </si>
  <si>
    <t xml:space="preserve">      自然资源卫星</t>
  </si>
  <si>
    <t>2200123</t>
  </si>
  <si>
    <t xml:space="preserve">      极地考察</t>
  </si>
  <si>
    <t>2200124</t>
  </si>
  <si>
    <t xml:space="preserve">      深海调查与资源开发</t>
  </si>
  <si>
    <t>2200125</t>
  </si>
  <si>
    <t xml:space="preserve">      海港航标维护</t>
  </si>
  <si>
    <t>2200126</t>
  </si>
  <si>
    <t xml:space="preserve">      海水淡化</t>
  </si>
  <si>
    <t>2200127</t>
  </si>
  <si>
    <t xml:space="preserve">      无居民海岛使用金支出</t>
  </si>
  <si>
    <t>2200128</t>
  </si>
  <si>
    <t xml:space="preserve">      海洋战略规划与预警监测</t>
  </si>
  <si>
    <t>2200129</t>
  </si>
  <si>
    <t xml:space="preserve">      基础测绘与地理信息监管</t>
  </si>
  <si>
    <t>2200150</t>
  </si>
  <si>
    <t>2200199</t>
  </si>
  <si>
    <t xml:space="preserve">      其他自然资源事务支出</t>
  </si>
  <si>
    <t>22005</t>
  </si>
  <si>
    <t xml:space="preserve">    气象事务</t>
  </si>
  <si>
    <t>2200501</t>
  </si>
  <si>
    <t>2200502</t>
  </si>
  <si>
    <t>2200503</t>
  </si>
  <si>
    <t>2200504</t>
  </si>
  <si>
    <t xml:space="preserve">      气象事业机构</t>
  </si>
  <si>
    <t>2200506</t>
  </si>
  <si>
    <t xml:space="preserve">      气象探测</t>
  </si>
  <si>
    <t>2200507</t>
  </si>
  <si>
    <t xml:space="preserve">      气象信息传输及管理</t>
  </si>
  <si>
    <t>2200508</t>
  </si>
  <si>
    <t xml:space="preserve">      气象预报预测</t>
  </si>
  <si>
    <t>2200509</t>
  </si>
  <si>
    <t xml:space="preserve">      气象服务</t>
  </si>
  <si>
    <t>2200510</t>
  </si>
  <si>
    <t xml:space="preserve">      气象装备保障维护</t>
  </si>
  <si>
    <t>2200511</t>
  </si>
  <si>
    <t xml:space="preserve">      气象基础设施建设与维修</t>
  </si>
  <si>
    <t>2200512</t>
  </si>
  <si>
    <t xml:space="preserve">      气象卫星</t>
  </si>
  <si>
    <t>2200513</t>
  </si>
  <si>
    <t xml:space="preserve">      气象法规与标准</t>
  </si>
  <si>
    <t>2200514</t>
  </si>
  <si>
    <t xml:space="preserve">      气象资金审计稽查</t>
  </si>
  <si>
    <t>2200599</t>
  </si>
  <si>
    <t xml:space="preserve">      其他气象事务支出</t>
  </si>
  <si>
    <t>22099</t>
  </si>
  <si>
    <t xml:space="preserve">    其他自然资源海洋气象等支出</t>
  </si>
  <si>
    <t>2209999</t>
  </si>
  <si>
    <t xml:space="preserve">      其他自然资源海洋气象等支出</t>
  </si>
  <si>
    <t>221</t>
  </si>
  <si>
    <t xml:space="preserve">  住房保障支出</t>
  </si>
  <si>
    <t>22101</t>
  </si>
  <si>
    <t xml:space="preserve">    保障性安居工程支出</t>
  </si>
  <si>
    <t>2210101</t>
  </si>
  <si>
    <t xml:space="preserve">      廉租住房</t>
  </si>
  <si>
    <t>2210102</t>
  </si>
  <si>
    <t xml:space="preserve">      沉陷区治理</t>
  </si>
  <si>
    <t>2210103</t>
  </si>
  <si>
    <t xml:space="preserve">      棚户区改造</t>
  </si>
  <si>
    <t>2210104</t>
  </si>
  <si>
    <t xml:space="preserve">      少数民族地区游牧民定居工程</t>
  </si>
  <si>
    <t>2210105</t>
  </si>
  <si>
    <t xml:space="preserve">      农村危房改造</t>
  </si>
  <si>
    <t>2210106</t>
  </si>
  <si>
    <t xml:space="preserve">      公共租赁住房</t>
  </si>
  <si>
    <t>2210107</t>
  </si>
  <si>
    <t xml:space="preserve">      保障性住房租金补贴</t>
  </si>
  <si>
    <t>2210108</t>
  </si>
  <si>
    <t xml:space="preserve">      老旧小区改造</t>
  </si>
  <si>
    <t>2210109</t>
  </si>
  <si>
    <t xml:space="preserve">      住房租赁市场发展</t>
  </si>
  <si>
    <t>2210110</t>
  </si>
  <si>
    <t xml:space="preserve">      保障性租赁住房</t>
  </si>
  <si>
    <t>2210199</t>
  </si>
  <si>
    <t xml:space="preserve">      其他保障性安居工程支出</t>
  </si>
  <si>
    <t>22102</t>
  </si>
  <si>
    <t xml:space="preserve">    住房改革支出</t>
  </si>
  <si>
    <t>2210201</t>
  </si>
  <si>
    <t xml:space="preserve">      住房公积金</t>
  </si>
  <si>
    <t>2210202</t>
  </si>
  <si>
    <t xml:space="preserve">      提租补贴</t>
  </si>
  <si>
    <t>2210203</t>
  </si>
  <si>
    <t xml:space="preserve">      购房补贴</t>
  </si>
  <si>
    <t>22103</t>
  </si>
  <si>
    <t xml:space="preserve">    城乡社区住宅</t>
  </si>
  <si>
    <t>2210301</t>
  </si>
  <si>
    <t xml:space="preserve">      公有住房建设和维修改造支出</t>
  </si>
  <si>
    <t>2210302</t>
  </si>
  <si>
    <t xml:space="preserve">      住房公积金管理</t>
  </si>
  <si>
    <t>2210399</t>
  </si>
  <si>
    <t xml:space="preserve">      其他城乡社区住宅支出</t>
  </si>
  <si>
    <t>222</t>
  </si>
  <si>
    <t xml:space="preserve">  粮油物资储备支出</t>
  </si>
  <si>
    <t>22201</t>
  </si>
  <si>
    <t xml:space="preserve">    粮油物资事务</t>
  </si>
  <si>
    <t>2220101</t>
  </si>
  <si>
    <t>2220102</t>
  </si>
  <si>
    <t>2220103</t>
  </si>
  <si>
    <t>2220104</t>
  </si>
  <si>
    <t xml:space="preserve">      财务与审计支出</t>
  </si>
  <si>
    <t>2220105</t>
  </si>
  <si>
    <t xml:space="preserve">      信息统计</t>
  </si>
  <si>
    <t>2220106</t>
  </si>
  <si>
    <t xml:space="preserve">      专项业务活动</t>
  </si>
  <si>
    <t>2220107</t>
  </si>
  <si>
    <t xml:space="preserve">      国家粮油差价补贴</t>
  </si>
  <si>
    <t>2220112</t>
  </si>
  <si>
    <t xml:space="preserve">      粮食财务挂账利息补贴</t>
  </si>
  <si>
    <t>2220113</t>
  </si>
  <si>
    <t xml:space="preserve">      粮食财务挂账消化款</t>
  </si>
  <si>
    <t>2220114</t>
  </si>
  <si>
    <t xml:space="preserve">      处理陈化粮补贴</t>
  </si>
  <si>
    <t>2220115</t>
  </si>
  <si>
    <t xml:space="preserve">      粮食风险基金</t>
  </si>
  <si>
    <t>2220118</t>
  </si>
  <si>
    <t xml:space="preserve">      粮油市场调控专项资金</t>
  </si>
  <si>
    <t>2220119</t>
  </si>
  <si>
    <t xml:space="preserve">      设施建设</t>
  </si>
  <si>
    <t>2220120</t>
  </si>
  <si>
    <t xml:space="preserve">      设施安全</t>
  </si>
  <si>
    <t>2220121</t>
  </si>
  <si>
    <t xml:space="preserve">      物资保管保养</t>
  </si>
  <si>
    <t>2220150</t>
  </si>
  <si>
    <t>2220199</t>
  </si>
  <si>
    <t xml:space="preserve">      其他粮油物资事务支出</t>
  </si>
  <si>
    <t>22203</t>
  </si>
  <si>
    <t xml:space="preserve">    能源储备</t>
  </si>
  <si>
    <t>2220301</t>
  </si>
  <si>
    <t xml:space="preserve">      石油储备</t>
  </si>
  <si>
    <t>2220303</t>
  </si>
  <si>
    <t xml:space="preserve">      天然铀储备</t>
  </si>
  <si>
    <t>2220304</t>
  </si>
  <si>
    <t xml:space="preserve">      煤炭储备</t>
  </si>
  <si>
    <t>2220305</t>
  </si>
  <si>
    <t xml:space="preserve">      成品油储备</t>
  </si>
  <si>
    <t>2220399</t>
  </si>
  <si>
    <t xml:space="preserve">      其他能源储备支出</t>
  </si>
  <si>
    <t>22204</t>
  </si>
  <si>
    <t xml:space="preserve">    粮油储备</t>
  </si>
  <si>
    <t>2220401</t>
  </si>
  <si>
    <t xml:space="preserve">      储备粮油补贴</t>
  </si>
  <si>
    <t>2220402</t>
  </si>
  <si>
    <t xml:space="preserve">      储备粮油差价补贴</t>
  </si>
  <si>
    <t>2220403</t>
  </si>
  <si>
    <t xml:space="preserve">      储备粮（油）库建设</t>
  </si>
  <si>
    <t>2220404</t>
  </si>
  <si>
    <t xml:space="preserve">      最低收购价政策支出</t>
  </si>
  <si>
    <t>2220499</t>
  </si>
  <si>
    <t xml:space="preserve">      其他粮油储备支出</t>
  </si>
  <si>
    <t>22205</t>
  </si>
  <si>
    <t xml:space="preserve">    重要商品储备</t>
  </si>
  <si>
    <t>2220501</t>
  </si>
  <si>
    <t xml:space="preserve">      棉花储备</t>
  </si>
  <si>
    <t>2220502</t>
  </si>
  <si>
    <t xml:space="preserve">      食糖储备</t>
  </si>
  <si>
    <t>2220503</t>
  </si>
  <si>
    <t xml:space="preserve">      肉类储备</t>
  </si>
  <si>
    <t>2220504</t>
  </si>
  <si>
    <t xml:space="preserve">      化肥储备</t>
  </si>
  <si>
    <t>2220505</t>
  </si>
  <si>
    <t xml:space="preserve">      农药储备</t>
  </si>
  <si>
    <t>2220506</t>
  </si>
  <si>
    <t xml:space="preserve">      边销茶储备</t>
  </si>
  <si>
    <t>2220507</t>
  </si>
  <si>
    <t xml:space="preserve">      羊毛储备</t>
  </si>
  <si>
    <t>2220508</t>
  </si>
  <si>
    <t xml:space="preserve">      医药储备</t>
  </si>
  <si>
    <t>2220509</t>
  </si>
  <si>
    <t xml:space="preserve">      食盐储备</t>
  </si>
  <si>
    <t>2220510</t>
  </si>
  <si>
    <t xml:space="preserve">      战略物资储备</t>
  </si>
  <si>
    <t>2220511</t>
  </si>
  <si>
    <t xml:space="preserve">      应急物资储备</t>
  </si>
  <si>
    <t>2220599</t>
  </si>
  <si>
    <t xml:space="preserve">      其他重要商品储备支出</t>
  </si>
  <si>
    <t>224</t>
  </si>
  <si>
    <t xml:space="preserve">  灾害防治及应急管理支出</t>
  </si>
  <si>
    <t>22401</t>
  </si>
  <si>
    <t xml:space="preserve">    应急管理事务</t>
  </si>
  <si>
    <t>2240101</t>
  </si>
  <si>
    <t>2240102</t>
  </si>
  <si>
    <t>2240103</t>
  </si>
  <si>
    <t>2240104</t>
  </si>
  <si>
    <t xml:space="preserve">      灾害风险防治</t>
  </si>
  <si>
    <t>2240105</t>
  </si>
  <si>
    <t xml:space="preserve">      国务院安委会专项</t>
  </si>
  <si>
    <t>2240106</t>
  </si>
  <si>
    <t xml:space="preserve">      安全监管</t>
  </si>
  <si>
    <t>2240108</t>
  </si>
  <si>
    <t xml:space="preserve">      应急救援</t>
  </si>
  <si>
    <t>2240109</t>
  </si>
  <si>
    <t xml:space="preserve">      应急管理</t>
  </si>
  <si>
    <t>2240150</t>
  </si>
  <si>
    <t>2240199</t>
  </si>
  <si>
    <t xml:space="preserve">      其他应急管理支出</t>
  </si>
  <si>
    <t>22402</t>
  </si>
  <si>
    <t xml:space="preserve">    消防救援事务</t>
  </si>
  <si>
    <t>2240201</t>
  </si>
  <si>
    <t>2240202</t>
  </si>
  <si>
    <t>2240203</t>
  </si>
  <si>
    <t>2240204</t>
  </si>
  <si>
    <t xml:space="preserve">      消防应急救援</t>
  </si>
  <si>
    <t>2240250</t>
  </si>
  <si>
    <t>2240299</t>
  </si>
  <si>
    <t xml:space="preserve">      其他消防救援事务支出</t>
  </si>
  <si>
    <t>22404</t>
  </si>
  <si>
    <t xml:space="preserve">    矿山安全</t>
  </si>
  <si>
    <t>2240401</t>
  </si>
  <si>
    <t>2240402</t>
  </si>
  <si>
    <t>2240403</t>
  </si>
  <si>
    <t>2240404</t>
  </si>
  <si>
    <t xml:space="preserve">      矿山安全监察事务</t>
  </si>
  <si>
    <t>2240405</t>
  </si>
  <si>
    <t xml:space="preserve">      矿山应急救援事务</t>
  </si>
  <si>
    <t>2240450</t>
  </si>
  <si>
    <t>2240499</t>
  </si>
  <si>
    <t xml:space="preserve">      其他矿山安全支出</t>
  </si>
  <si>
    <t>22405</t>
  </si>
  <si>
    <t xml:space="preserve">    地震事务</t>
  </si>
  <si>
    <t>2240501</t>
  </si>
  <si>
    <t>2240502</t>
  </si>
  <si>
    <t>2240503</t>
  </si>
  <si>
    <t>2240504</t>
  </si>
  <si>
    <t xml:space="preserve">      地震监测</t>
  </si>
  <si>
    <t>2240505</t>
  </si>
  <si>
    <t xml:space="preserve">      地震预测预报</t>
  </si>
  <si>
    <t>2240506</t>
  </si>
  <si>
    <t xml:space="preserve">      地震灾害预防</t>
  </si>
  <si>
    <t>2240507</t>
  </si>
  <si>
    <t xml:space="preserve">      地震应急救援</t>
  </si>
  <si>
    <t>2240508</t>
  </si>
  <si>
    <t xml:space="preserve">      地震环境探察</t>
  </si>
  <si>
    <t>2240509</t>
  </si>
  <si>
    <t xml:space="preserve">      防震减灾信息管理</t>
  </si>
  <si>
    <t>2240510</t>
  </si>
  <si>
    <t xml:space="preserve">      防震减灾基础管理</t>
  </si>
  <si>
    <t>2240550</t>
  </si>
  <si>
    <t xml:space="preserve">      地震事业机构</t>
  </si>
  <si>
    <t>2240599</t>
  </si>
  <si>
    <t xml:space="preserve">      其他地震事务支出</t>
  </si>
  <si>
    <t>22406</t>
  </si>
  <si>
    <t xml:space="preserve">    自然灾害防治</t>
  </si>
  <si>
    <t>2240601</t>
  </si>
  <si>
    <t xml:space="preserve">      地质灾害防治</t>
  </si>
  <si>
    <t>2240602</t>
  </si>
  <si>
    <t xml:space="preserve">      森林草原防灾减灾</t>
  </si>
  <si>
    <t>2240699</t>
  </si>
  <si>
    <t xml:space="preserve">      其他自然灾害防治支出</t>
  </si>
  <si>
    <t>22407</t>
  </si>
  <si>
    <t xml:space="preserve">    自然灾害救灾及恢复重建支出</t>
  </si>
  <si>
    <t>2240703</t>
  </si>
  <si>
    <t xml:space="preserve">      自然灾害救灾补助</t>
  </si>
  <si>
    <t>2240704</t>
  </si>
  <si>
    <t xml:space="preserve">      自然灾害灾后重建补助</t>
  </si>
  <si>
    <t>2240799</t>
  </si>
  <si>
    <t xml:space="preserve">      其他自然灾害救灾及恢复重建支出</t>
  </si>
  <si>
    <t>22499</t>
  </si>
  <si>
    <t xml:space="preserve">    其他灾害防治及应急管理支出</t>
  </si>
  <si>
    <t>2249999</t>
  </si>
  <si>
    <t xml:space="preserve">      其他灾害防治及应急管理支出</t>
  </si>
  <si>
    <t>227</t>
  </si>
  <si>
    <t xml:space="preserve">  预备费</t>
  </si>
  <si>
    <t>229</t>
  </si>
  <si>
    <t xml:space="preserve">  其他支出</t>
  </si>
  <si>
    <t>22902</t>
  </si>
  <si>
    <t xml:space="preserve">    年初预留</t>
  </si>
  <si>
    <t>22999</t>
  </si>
  <si>
    <t>232</t>
  </si>
  <si>
    <t xml:space="preserve">  债务付息支出</t>
  </si>
  <si>
    <t>23203</t>
  </si>
  <si>
    <t xml:space="preserve">    地方政府一般债务付息支出</t>
  </si>
  <si>
    <t>2320301</t>
  </si>
  <si>
    <t xml:space="preserve">      地方政府一般债券付息支出</t>
  </si>
  <si>
    <t>2320302</t>
  </si>
  <si>
    <t xml:space="preserve">      地方政府向外国政府借款付息支出</t>
  </si>
  <si>
    <t>2320303</t>
  </si>
  <si>
    <t xml:space="preserve">      地方政府向国际组织借款付息支出</t>
  </si>
  <si>
    <t>2320399</t>
  </si>
  <si>
    <t xml:space="preserve">      地方政府其他一般债务付息支出</t>
  </si>
  <si>
    <t>233</t>
  </si>
  <si>
    <t xml:space="preserve">  债务发行费用支出</t>
  </si>
  <si>
    <t>23303</t>
  </si>
  <si>
    <t xml:space="preserve">    地方政府一般债务发行费用支出</t>
  </si>
  <si>
    <t>表七</t>
  </si>
  <si>
    <t>卫东区2025年一般公共预算基本支出预算表
（按政府预算支出经济分类科目）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</si>
  <si>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</si>
  <si>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</si>
  <si>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</si>
  <si>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</si>
  <si>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</si>
  <si>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</si>
  <si>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</si>
  <si>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</si>
  <si>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</si>
  <si>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委托业务费</t>
  </si>
  <si>
    <t xml:space="preserve">  公务接待费</t>
  </si>
  <si>
    <t xml:space="preserve">  因公出国（境）费用</t>
  </si>
  <si>
    <t xml:space="preserve">  公务用车运行维护费</t>
  </si>
  <si>
    <t xml:space="preserve">  维修（护）费</t>
  </si>
  <si>
    <t xml:space="preserve">  其他商品和服务支出</t>
  </si>
  <si>
    <t>对事业单位经常性补助</t>
  </si>
  <si>
    <t xml:space="preserve">  工资福利支出</t>
  </si>
  <si>
    <t xml:space="preserve">  商品和服务支出</t>
  </si>
  <si>
    <t xml:space="preserve">  对个人和家庭的补助</t>
  </si>
  <si>
    <t>社会福利和救助</t>
  </si>
  <si>
    <t xml:space="preserve">  离退休费</t>
  </si>
  <si>
    <t>其他对个人和家庭的补助</t>
  </si>
  <si>
    <t>预备费及预留</t>
  </si>
  <si>
    <t>备注：按照《财政部关于印发&lt;支出经济分类科目改革方案&gt;的通知》（财预〔2017〕98号）要求，从2018年起对政府预算均按政府预算支出经济分类科目编制预算。</t>
  </si>
  <si>
    <t>表八</t>
  </si>
  <si>
    <t xml:space="preserve">卫东区2025年一般公共预算本级基本支出预算表
</t>
  </si>
  <si>
    <t>表九</t>
  </si>
  <si>
    <t>卫东区2025年“三公经费”预算汇总表</t>
  </si>
  <si>
    <t>项    目</t>
  </si>
  <si>
    <t>2024年财政拨款预算安排数</t>
  </si>
  <si>
    <t>2025年财政拨款预算安排数</t>
  </si>
  <si>
    <t>较上年预算增长%</t>
  </si>
  <si>
    <t>“三公经费”合计</t>
  </si>
  <si>
    <t xml:space="preserve">  公务用车辆购置</t>
  </si>
  <si>
    <t>备注：1.按照有关规定，“三公”经费包括因公出国（境）费、公务接待费、公务用车购置及运行费。（1）因公出国（境）费指单位工作人员公务出国（境）的住宿费、差旅费、伙食补助费、杂费、培训费等支出。（2）公务接待费指单位按规定开支的各类公务接待（含外宾接待）支出。（3）公务用车购置及运行费指单位公务用车购置费及租用费、燃料费、维修费、过路过桥费、保险费等支出，公务用车指用于履行公务的机动车辆，包括领导干部专车和执法执勤用车。
      2.2025年卫东区“三公”经费财政拨款预算安排数比上年减少25万元，可比口径下降9.69%，主要原因是各预算单位严格落实厉行节约规定，进一步压缩一般性支出。</t>
  </si>
  <si>
    <t>表十</t>
  </si>
  <si>
    <t>市对卫东区2025年一般公共预算税收返还和转移支付分项目预算表</t>
  </si>
  <si>
    <t>一、返还性收入</t>
  </si>
  <si>
    <t xml:space="preserve">      所得税基数返还收入 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</si>
  <si>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</si>
  <si>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</si>
  <si>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</si>
  <si>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增值税五五分享税收返还收入</t>
  </si>
  <si>
    <t xml:space="preserve">      其他返还性收入</t>
  </si>
  <si>
    <t>二、一般性转移支付收入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</si>
  <si>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</si>
  <si>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</si>
  <si>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</si>
  <si>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</si>
  <si>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</si>
  <si>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</si>
  <si>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</si>
  <si>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</si>
  <si>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</si>
  <si>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</si>
  <si>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</si>
  <si>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边境地区转移支付收入</t>
  </si>
  <si>
    <t xml:space="preserve">      贫困地区转移支付收入</t>
  </si>
  <si>
    <t xml:space="preserve">      一般公共服务共同财政事权转移支付收入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</si>
  <si>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</si>
  <si>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</si>
  <si>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</si>
  <si>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</si>
  <si>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</si>
  <si>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</si>
  <si>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</si>
  <si>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医疗卫生共同财政事权转移支付收入</t>
  </si>
  <si>
    <t xml:space="preserve">      节能环保共同财政事权转移支付收入</t>
  </si>
  <si>
    <t xml:space="preserve">      城乡社区共同财政事权转移支付收入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</si>
  <si>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</si>
  <si>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</si>
  <si>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资源勘探信息等共同财政事权转移支付收入</t>
  </si>
  <si>
    <t xml:space="preserve">      商业服务业等共同财政事权转移支付收入</t>
  </si>
  <si>
    <t xml:space="preserve">      金融共同财政事权转移支付收入</t>
  </si>
  <si>
    <t xml:space="preserve">      自然资源海洋气象等共同财政事权转移支付收入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</si>
  <si>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</si>
  <si>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</si>
  <si>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灾害防治及应急管理共同财政事权转移支付收入</t>
  </si>
  <si>
    <t xml:space="preserve">      增值税留抵退税转移支付收入</t>
  </si>
  <si>
    <t xml:space="preserve">      其他退税减税降费转移支付收入</t>
  </si>
  <si>
    <t xml:space="preserve">      其他共同财政事权转移支付收入</t>
  </si>
  <si>
    <t xml:space="preserve">      其他一般性转移支付收入</t>
  </si>
  <si>
    <t>三、专项转移支付收入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</si>
  <si>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</si>
  <si>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</si>
  <si>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</si>
  <si>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</si>
  <si>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</si>
  <si>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</si>
  <si>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</si>
  <si>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</si>
  <si>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</si>
  <si>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</si>
  <si>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</si>
  <si>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</si>
  <si>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</si>
  <si>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资源勘探信息等</t>
  </si>
  <si>
    <t xml:space="preserve">      商业服务业等</t>
  </si>
  <si>
    <t xml:space="preserve">      金融</t>
  </si>
  <si>
    <t xml:space="preserve">      自然资源海洋气象等</t>
  </si>
  <si>
    <t xml:space="preserve">      住房保障</t>
  </si>
  <si>
    <t xml:space="preserve">      粮油物资储备</t>
  </si>
  <si>
    <t xml:space="preserve">      灾害防治及应急管理</t>
  </si>
  <si>
    <t xml:space="preserve">      其他收入</t>
  </si>
  <si>
    <t>备注：部分项目总数与分项加和数略有差异，主要是四舍五入因素所致。</t>
  </si>
  <si>
    <t>表十一</t>
  </si>
  <si>
    <t>市卫东区2024年一般公共预算税收返还和转移支付分地区预算表</t>
  </si>
  <si>
    <t>市县</t>
  </si>
  <si>
    <t>税收返还</t>
  </si>
  <si>
    <t>一般性转移支付</t>
  </si>
  <si>
    <t>专项转移支付</t>
  </si>
  <si>
    <t xml:space="preserve">  卫东区</t>
  </si>
  <si>
    <t>表十二</t>
  </si>
  <si>
    <t>卫东区2025年基本建设支出预算表</t>
  </si>
  <si>
    <t>一、一般公共服务支出</t>
  </si>
  <si>
    <t>二、公共安全支出</t>
  </si>
  <si>
    <t>三、教育支出</t>
  </si>
  <si>
    <t>四、科学技术支出</t>
  </si>
  <si>
    <t>五、文化体育与传媒支出</t>
  </si>
  <si>
    <t>六、社会保障和就业支出</t>
  </si>
  <si>
    <t>七、卫生健康支出</t>
  </si>
  <si>
    <t>八、农林水支出</t>
  </si>
  <si>
    <t>九、资源勘探信息等支出</t>
  </si>
  <si>
    <t>十、城乡社区支出</t>
  </si>
  <si>
    <t>十一、其他支出</t>
  </si>
  <si>
    <t>基本建设支出合计</t>
  </si>
  <si>
    <t>表十三</t>
  </si>
  <si>
    <t>卫东区2024年一般债务限额余额情况表</t>
  </si>
  <si>
    <t>执行数</t>
  </si>
  <si>
    <t>一、2023年末政府一般债务限额</t>
  </si>
  <si>
    <t>二、2023年末政府一般债务余额实际数</t>
  </si>
  <si>
    <t>三、2024年末政府一般债务限额</t>
  </si>
  <si>
    <t>四、2024年政府一般债务接受转贷额</t>
  </si>
  <si>
    <t>五、2024年政府一般债务还本额</t>
  </si>
  <si>
    <t>六、2024年末政府一般债务余额执行数</t>
  </si>
  <si>
    <t>备注：2024 年卫东区预算安排一般债券还本付息支出1756.24万元。</t>
  </si>
  <si>
    <t>表十四</t>
  </si>
  <si>
    <t>卫东区2024年地方政府一般债务分地区限额余额情况表</t>
  </si>
  <si>
    <t>地   区</t>
  </si>
  <si>
    <t>2024年限额</t>
  </si>
  <si>
    <t>2024年末余额预计执行数</t>
  </si>
  <si>
    <t xml:space="preserve">         卫东区</t>
  </si>
  <si>
    <t>表十五</t>
  </si>
  <si>
    <t>卫东区2025年政府性基金收支预算总表</t>
  </si>
  <si>
    <t>单位:万元</t>
  </si>
  <si>
    <t>预算科目</t>
  </si>
  <si>
    <t>一、区本级政府性基金收入</t>
  </si>
  <si>
    <t>一、区本级政府性基金支出</t>
  </si>
  <si>
    <t>二、上级补助收入</t>
  </si>
  <si>
    <t>二、上级专项转移支付支出</t>
  </si>
  <si>
    <t>三、下级上解收入</t>
  </si>
  <si>
    <t>三、补助下级支出</t>
  </si>
  <si>
    <t>四、上年结余收入</t>
  </si>
  <si>
    <t>四、年终结余</t>
  </si>
  <si>
    <t>五、调入资金</t>
  </si>
  <si>
    <t>五、地方政府专项债务还本支出</t>
  </si>
  <si>
    <t>六、地方政府专项债务转贷收入</t>
  </si>
  <si>
    <t>六、地方政府专项债务付息支出</t>
  </si>
  <si>
    <t>表十六</t>
  </si>
  <si>
    <t>卫东区2025年政府性基金收入预算表</t>
  </si>
  <si>
    <t>国有土地收益基金收入</t>
  </si>
  <si>
    <t>农业土地开发资金收入</t>
  </si>
  <si>
    <t>国有土地使用权出让收入</t>
  </si>
  <si>
    <t>城市基础设施配套费收入</t>
  </si>
  <si>
    <t>污水处理费收入</t>
  </si>
  <si>
    <t>其他政府性基金收入</t>
  </si>
  <si>
    <t>政府性基金补助收入</t>
  </si>
  <si>
    <t xml:space="preserve">  地方政府专项债务转贷收入</t>
  </si>
  <si>
    <t>表十七</t>
  </si>
  <si>
    <t>卫东区2025年政府性基金支出预算表</t>
  </si>
  <si>
    <t>2024年初预算数</t>
  </si>
  <si>
    <t>预算数为上年预算数%</t>
  </si>
  <si>
    <t>文化体育与传媒支出</t>
  </si>
  <si>
    <t xml:space="preserve">  旅游发展基金支出</t>
  </si>
  <si>
    <t xml:space="preserve">  大中型水库移民后期扶持基金支出</t>
  </si>
  <si>
    <t xml:space="preserve">  国有土地使用权出让收入安排的支出</t>
  </si>
  <si>
    <t xml:space="preserve">  国有土地收益基金安排的支出</t>
  </si>
  <si>
    <t xml:space="preserve">  农业土地开发资金安排的支出</t>
  </si>
  <si>
    <t xml:space="preserve">  城市基础设施配套费安排的支出</t>
  </si>
  <si>
    <t xml:space="preserve">  污水处理费安排的支出</t>
  </si>
  <si>
    <t xml:space="preserve">  棚户区改造专项债券收入安排的支出</t>
  </si>
  <si>
    <t xml:space="preserve">  国有土地使用权出让对应专项债务安排的支出</t>
  </si>
  <si>
    <t>超长期特别国债安排的支出</t>
  </si>
  <si>
    <t xml:space="preserve">  其他政府性基金及对应专项债务收入安排的支出</t>
  </si>
  <si>
    <t xml:space="preserve">  彩票发行销售机构业务费安排的支出</t>
  </si>
  <si>
    <t xml:space="preserve">  彩票公益金安排的支出</t>
  </si>
  <si>
    <t>专项债务还本支出</t>
  </si>
  <si>
    <t>合      计</t>
  </si>
  <si>
    <t>表十八</t>
  </si>
  <si>
    <t>卫东区2025年本级政府性基金支出预算表</t>
  </si>
  <si>
    <t>表十九</t>
  </si>
  <si>
    <t>卫东区2025年政府性基金支出预算明细表</t>
  </si>
  <si>
    <t>当年收入   安排数</t>
  </si>
  <si>
    <t>上级补助收入安排数</t>
  </si>
  <si>
    <t>债务转贷收入</t>
  </si>
  <si>
    <t>一、文化体育与传媒支出</t>
  </si>
  <si>
    <t xml:space="preserve">  国家电影事业发展专项资金安排的支持</t>
  </si>
  <si>
    <t xml:space="preserve"> 地方旅游开发项目补助</t>
  </si>
  <si>
    <t>二、城乡社区支出</t>
  </si>
  <si>
    <t xml:space="preserve">    征地和拆迁补偿支出</t>
  </si>
  <si>
    <t xml:space="preserve">    土地开发支出</t>
  </si>
  <si>
    <t xml:space="preserve"> 城市建设支出</t>
  </si>
  <si>
    <t xml:space="preserve"> 补助被耕地农民支出</t>
  </si>
  <si>
    <t xml:space="preserve"> 土地出让业务支出</t>
  </si>
  <si>
    <t xml:space="preserve"> 棚户区改造支出</t>
  </si>
  <si>
    <t xml:space="preserve"> 其他国有土地使用权出让收入安排的支出</t>
  </si>
  <si>
    <t xml:space="preserve">  国有土地收益基金收入安排的支出</t>
  </si>
  <si>
    <t xml:space="preserve">  农业土地开发资金收入安排的支出</t>
  </si>
  <si>
    <t xml:space="preserve">  城市基础设施配套费收入安排的支出</t>
  </si>
  <si>
    <t xml:space="preserve">  污水处理费收入安排的支出</t>
  </si>
  <si>
    <t xml:space="preserve">  国有土地使用权出让收入对应专项债务收入安排的支出</t>
  </si>
  <si>
    <t>三、农林水支出</t>
  </si>
  <si>
    <t>四、其他支出</t>
  </si>
  <si>
    <t xml:space="preserve">  其他政府性基金及对应专项债务收入安排的安排的支出</t>
  </si>
  <si>
    <t>五、债务付息支出</t>
  </si>
  <si>
    <t xml:space="preserve">  国有土地使用权出让金债务付息支出</t>
  </si>
  <si>
    <t xml:space="preserve">  土地储备专项债券付息支出</t>
  </si>
  <si>
    <t xml:space="preserve">  棚户区改造专项债券付息支出</t>
  </si>
  <si>
    <t xml:space="preserve">  其他地方自行试点项目收益专项债券付息支出</t>
  </si>
  <si>
    <t>六、债务发行费用支出</t>
  </si>
  <si>
    <t xml:space="preserve">  国有土地使用权出让金债务发行费用支出</t>
  </si>
  <si>
    <t xml:space="preserve">  棚户区改造专项债券发行费用支出</t>
  </si>
  <si>
    <t xml:space="preserve">  其他政府性基金债务发行费用支出</t>
  </si>
  <si>
    <t>七、专项债务还本支出</t>
  </si>
  <si>
    <t>表二十</t>
  </si>
  <si>
    <t>市对卫东区2025年政府性基金转移支付分项目预算表</t>
  </si>
  <si>
    <t>卫东区</t>
  </si>
  <si>
    <t>一、文化旅游体育与传媒支出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</si>
  <si>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</si>
  <si>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</si>
  <si>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</si>
  <si>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</si>
  <si>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</si>
  <si>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七、资源勘探工业信息等支出</t>
  </si>
  <si>
    <t>九、其他支出</t>
  </si>
  <si>
    <t>表二十一</t>
  </si>
  <si>
    <t>市对卫东区2025年政府性基金转移支付分地区预算表</t>
  </si>
  <si>
    <t>表二十二</t>
  </si>
  <si>
    <t>卫东区2024年政府专项债务限额余额情况表</t>
  </si>
  <si>
    <t>一、2023年末政府专项债务限额</t>
  </si>
  <si>
    <t xml:space="preserve">                                                                                           </t>
  </si>
  <si>
    <t>二、2023年末政府专项债务余额实际数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</si>
  <si>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</si>
  <si>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</si>
  <si>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</t>
  </si>
  <si>
    <t>三、2024年末政府专项债务限额</t>
  </si>
  <si>
    <t xml:space="preserve">                                       </t>
  </si>
  <si>
    <t>四、2024年政府专项债务接受转贷额</t>
  </si>
  <si>
    <t>五、2024年政府专项债务还本额</t>
  </si>
  <si>
    <t xml:space="preserve">                                          </t>
  </si>
  <si>
    <t>六、2024年末政府专项债务余额执行数</t>
  </si>
  <si>
    <t xml:space="preserve">                        </t>
  </si>
  <si>
    <t xml:space="preserve">                                                                           </t>
  </si>
  <si>
    <t>备注：.2024年卫东区预算安排政府专项债券还本付息支出9661.24万元。</t>
  </si>
  <si>
    <t xml:space="preserve">                                                                   </t>
  </si>
  <si>
    <t xml:space="preserve">                          </t>
  </si>
  <si>
    <t xml:space="preserve">               </t>
  </si>
  <si>
    <t>表二十三</t>
  </si>
  <si>
    <t>卫东区2024年政府专项债务分地区限额余额情况表</t>
  </si>
  <si>
    <t xml:space="preserve">        卫东区</t>
  </si>
  <si>
    <t>表二十四</t>
  </si>
  <si>
    <t>卫东区2025年国有资本经营收支预算总表</t>
  </si>
  <si>
    <t>利润收入</t>
  </si>
  <si>
    <t>解决历史遗留问题及改革成本支出</t>
  </si>
  <si>
    <t>石油石化企业利润收入</t>
  </si>
  <si>
    <t>“三供一业”移交补助支出</t>
  </si>
  <si>
    <t>钢铁企业利润收入</t>
  </si>
  <si>
    <t>国有企业办职教幼教补助支出</t>
  </si>
  <si>
    <t>运输企业利润收入</t>
  </si>
  <si>
    <t>国有企业办公共服务机构移交补助支出</t>
  </si>
  <si>
    <t>投资服务企业利润收入</t>
  </si>
  <si>
    <t>国有企业退休人员社会化管理补助支出</t>
  </si>
  <si>
    <t>贸易企业利润收入</t>
  </si>
  <si>
    <t>国有企业改革成本支出</t>
  </si>
  <si>
    <t>建筑施工企业利润收入</t>
  </si>
  <si>
    <t>国有企业资本金注入</t>
  </si>
  <si>
    <t>房地产企业利润收入</t>
  </si>
  <si>
    <t>国有经济结构调整支出</t>
  </si>
  <si>
    <t>对外合作企业利润收入</t>
  </si>
  <si>
    <t>公益性设施投资支出</t>
  </si>
  <si>
    <t>医药企业利润收入</t>
  </si>
  <si>
    <t>前瞻性战略性产业发展支出</t>
  </si>
  <si>
    <t>农林牧渔企业利润收入</t>
  </si>
  <si>
    <t>生态环境保护支出</t>
  </si>
  <si>
    <t>地质勘查企业利润收入</t>
  </si>
  <si>
    <t>支持科技进步支出</t>
  </si>
  <si>
    <t>教育文化广播企业利润收入</t>
  </si>
  <si>
    <t>保障国家经济安全支出</t>
  </si>
  <si>
    <t>科学研究企业利润收入</t>
  </si>
  <si>
    <t>其他国有企业资本金注入</t>
  </si>
  <si>
    <t>机关社团所属企业利润收入</t>
  </si>
  <si>
    <t>其他国有资本经营预算支出</t>
  </si>
  <si>
    <t>其他国有资本经营预算企业利润收入</t>
  </si>
  <si>
    <t>股利、股息收入</t>
  </si>
  <si>
    <t>国有控股公司股利、股息收入</t>
  </si>
  <si>
    <t>国有参股公司股利、股息收入</t>
  </si>
  <si>
    <t>其他国有资本经营预算企业股利、股息收入</t>
  </si>
  <si>
    <t>产权转让收入</t>
  </si>
  <si>
    <t>其他国有资本经营预算企业产权转让收入</t>
  </si>
  <si>
    <t>本年收入合计</t>
  </si>
  <si>
    <t>本年支出合计</t>
  </si>
  <si>
    <t>上级专项转移支付收入</t>
  </si>
  <si>
    <t>上年结转收入</t>
  </si>
  <si>
    <t>表二十五</t>
  </si>
  <si>
    <t>卫东区2025年国有资本经营收入预算表</t>
  </si>
  <si>
    <t>表二十六</t>
  </si>
  <si>
    <t>卫东区2024年国有资本经营支出预算表</t>
  </si>
  <si>
    <t>表二十七</t>
  </si>
  <si>
    <t>卫东区2025年本级国有资本经营支出预算表</t>
  </si>
  <si>
    <t>表二十八</t>
  </si>
  <si>
    <t>市对卫东区2025年国有资本经营预算转移支付预算表(分项目)</t>
  </si>
  <si>
    <t>一、解决历史遗留问题及改革成本</t>
  </si>
  <si>
    <t>二、国有企业资本金注入</t>
  </si>
  <si>
    <t>三、其他国有资本经营预算支出</t>
  </si>
  <si>
    <t>表二十九</t>
  </si>
  <si>
    <t>市对卫东区2025年国有资本经营预算转移支付（分地区）</t>
  </si>
  <si>
    <t>表三十</t>
  </si>
  <si>
    <t>卫东区2025年社会保险基金收支预算总表</t>
  </si>
  <si>
    <t>社预01表</t>
  </si>
  <si>
    <t>项        目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</si>
  <si>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</si>
  <si>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</si>
  <si>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</si>
  <si>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</si>
  <si>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</si>
  <si>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</si>
  <si>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</si>
  <si>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</si>
  <si>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</si>
  <si>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</si>
  <si>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</si>
  <si>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</si>
  <si>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</si>
  <si>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</si>
  <si>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7.中央调剂资金收入（省级专用）</t>
  </si>
  <si>
    <t xml:space="preserve">         8.中央调剂基金收入（中央专用)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</si>
  <si>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</si>
  <si>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</si>
  <si>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</si>
  <si>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</si>
  <si>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4.中央调剂基金支出（中央专用）</t>
  </si>
  <si>
    <t xml:space="preserve">         5.中央调剂资金支出（省级专用）</t>
  </si>
  <si>
    <t>三、本年收支结余</t>
  </si>
  <si>
    <t>四、年末滚存结余</t>
  </si>
  <si>
    <t>表三十一</t>
  </si>
  <si>
    <t>卫东区2025年社会保险基金收入预算表</t>
  </si>
  <si>
    <t>社预02表</t>
  </si>
  <si>
    <t>二、本年收支结余</t>
  </si>
  <si>
    <t>三、年末滚存结余</t>
  </si>
  <si>
    <t>表三十二</t>
  </si>
  <si>
    <t>卫东区2025年社会保险基金支出预算表</t>
  </si>
  <si>
    <t>社预03表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</si>
</sst>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."/>
    <numFmt numFmtId="177" formatCode="\$#.00"/>
    <numFmt numFmtId="178" formatCode="\$#,##0.00;\(\$#,##0.00\)"/>
    <numFmt numFmtId="179" formatCode="%#.00"/>
    <numFmt numFmtId="180" formatCode="#,##0;\-#,##0;&quot;-&quot;"/>
    <numFmt numFmtId="181" formatCode="_-&quot;$&quot;* #,##0_-;\-&quot;$&quot;* #,##0_-;_-&quot;$&quot;* &quot;-&quot;_-;_-@_-"/>
    <numFmt numFmtId="182" formatCode="#,##0;\(#,##0\)"/>
    <numFmt numFmtId="183" formatCode="\$#,##0;\(\$#,##0\)"/>
    <numFmt numFmtId="184" formatCode="0.00_ "/>
    <numFmt numFmtId="185" formatCode="#,##0.00_ ;\-#,##0.00;;"/>
    <numFmt numFmtId="186" formatCode="0&quot;！&quot;0000"/>
    <numFmt numFmtId="187" formatCode="0_ "/>
    <numFmt numFmtId="188" formatCode="0_ ;[Red]\-0\ ;"/>
    <numFmt numFmtId="189" formatCode="#,##0_ "/>
    <numFmt numFmtId="190" formatCode="0.0_ "/>
  </numFmts>
  <fonts count="89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9"/>
      <color indexed="8"/>
      <name val="宋体"/>
      <charset val="1"/>
    </font>
    <font>
      <b/>
      <sz val="10"/>
      <name val="宋体"/>
      <charset val="1"/>
    </font>
    <font>
      <sz val="12"/>
      <color indexed="8"/>
      <name val="宋体"/>
      <charset val="1"/>
    </font>
    <font>
      <sz val="10"/>
      <name val="宋体"/>
      <charset val="1"/>
    </font>
    <font>
      <b/>
      <sz val="12"/>
      <color indexed="8"/>
      <name val="宋体"/>
      <charset val="1"/>
    </font>
    <font>
      <sz val="10"/>
      <color indexed="8"/>
      <name val="宋体"/>
      <charset val="1"/>
    </font>
    <font>
      <sz val="20"/>
      <name val="宋体"/>
      <charset val="134"/>
    </font>
    <font>
      <sz val="11"/>
      <name val="Times New Roman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sz val="18"/>
      <name val="宋体"/>
      <charset val="134"/>
      <scheme val="major"/>
    </font>
    <font>
      <sz val="18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0"/>
    </font>
    <font>
      <sz val="11"/>
      <color indexed="8"/>
      <name val="宋体"/>
      <charset val="134"/>
    </font>
    <font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"/>
      <color indexed="16"/>
      <name val="Courier"/>
      <charset val="134"/>
    </font>
    <font>
      <sz val="11"/>
      <color indexed="9"/>
      <name val="宋体"/>
      <charset val="134"/>
    </font>
    <font>
      <sz val="1"/>
      <color indexed="8"/>
      <name val="Courier"/>
      <charset val="134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2"/>
      <color indexed="8"/>
      <name val="宋体"/>
      <charset val="134"/>
    </font>
    <font>
      <sz val="1"/>
      <color indexed="0"/>
      <name val="Courier"/>
      <charset val="134"/>
    </font>
    <font>
      <sz val="12"/>
      <name val="Times New Roman"/>
      <charset val="134"/>
    </font>
    <font>
      <sz val="12"/>
      <color indexed="16"/>
      <name val="宋体"/>
      <charset val="134"/>
    </font>
    <font>
      <sz val="1"/>
      <color indexed="18"/>
      <name val="Courier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微软雅黑"/>
      <charset val="134"/>
    </font>
    <font>
      <b/>
      <sz val="15"/>
      <color indexed="62"/>
      <name val="宋体"/>
      <charset val="134"/>
    </font>
    <font>
      <sz val="10.5"/>
      <color indexed="20"/>
      <name val="宋体"/>
      <charset val="134"/>
    </font>
    <font>
      <sz val="9"/>
      <color indexed="20"/>
      <name val="微软雅黑"/>
      <charset val="134"/>
    </font>
    <font>
      <sz val="11"/>
      <color indexed="42"/>
      <name val="宋体"/>
      <charset val="134"/>
    </font>
    <font>
      <sz val="12"/>
      <color indexed="20"/>
      <name val="楷体_GB2312"/>
      <charset val="134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sz val="10"/>
      <name val="Arial"/>
      <charset val="134"/>
    </font>
    <font>
      <b/>
      <sz val="11"/>
      <color indexed="56"/>
      <name val="宋体"/>
      <charset val="134"/>
    </font>
    <font>
      <sz val="10"/>
      <name val="Tahoma"/>
      <charset val="134"/>
    </font>
    <font>
      <sz val="10"/>
      <name val="Helv"/>
      <charset val="134"/>
    </font>
    <font>
      <b/>
      <sz val="11"/>
      <color indexed="62"/>
      <name val="宋体"/>
      <charset val="134"/>
    </font>
    <font>
      <b/>
      <sz val="12"/>
      <name val="Arial"/>
      <charset val="134"/>
    </font>
    <font>
      <sz val="11"/>
      <color indexed="16"/>
      <name val="宋体"/>
      <charset val="134"/>
    </font>
    <font>
      <sz val="11"/>
      <color indexed="62"/>
      <name val="宋体"/>
      <charset val="134"/>
    </font>
    <font>
      <sz val="7"/>
      <name val="Small Fonts"/>
      <charset val="134"/>
    </font>
    <font>
      <sz val="10"/>
      <name val="Times New Roman"/>
      <charset val="134"/>
    </font>
    <font>
      <i/>
      <sz val="11"/>
      <color indexed="23"/>
      <name val="宋体"/>
      <charset val="134"/>
    </font>
    <font>
      <b/>
      <i/>
      <sz val="16"/>
      <name val="Helv"/>
      <charset val="134"/>
    </font>
    <font>
      <sz val="8"/>
      <name val="Arial"/>
      <charset val="134"/>
    </font>
    <font>
      <sz val="11"/>
      <color indexed="10"/>
      <name val="宋体"/>
      <charset val="134"/>
    </font>
    <font>
      <b/>
      <sz val="18"/>
      <name val="Arial"/>
      <charset val="134"/>
    </font>
    <font>
      <b/>
      <sz val="11"/>
      <color indexed="63"/>
      <name val="宋体"/>
      <charset val="134"/>
    </font>
    <font>
      <sz val="12"/>
      <name val="Arial"/>
      <charset val="134"/>
    </font>
    <font>
      <b/>
      <sz val="10"/>
      <name val="Tahoma"/>
      <charset val="134"/>
    </font>
    <font>
      <sz val="11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b/>
      <sz val="13"/>
      <color indexed="62"/>
      <name val="宋体"/>
      <charset val="134"/>
    </font>
    <font>
      <sz val="11"/>
      <color indexed="60"/>
      <name val="宋体"/>
      <charset val="134"/>
    </font>
    <font>
      <sz val="12"/>
      <name val="Helv"/>
      <charset val="134"/>
    </font>
    <font>
      <sz val="11"/>
      <color indexed="8"/>
      <name val="Calibri"/>
      <charset val="134"/>
    </font>
    <font>
      <sz val="8"/>
      <name val="Times New Roman"/>
      <charset val="134"/>
    </font>
  </fonts>
  <fills count="5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</borders>
  <cellStyleXfs count="173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3" borderId="1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9" applyNumberFormat="0" applyAlignment="0" applyProtection="0">
      <alignment vertical="center"/>
    </xf>
    <xf numFmtId="0" fontId="29" fillId="5" borderId="20" applyNumberFormat="0" applyAlignment="0" applyProtection="0">
      <alignment vertical="center"/>
    </xf>
    <xf numFmtId="0" fontId="30" fillId="5" borderId="19" applyNumberFormat="0" applyAlignment="0" applyProtection="0">
      <alignment vertical="center"/>
    </xf>
    <xf numFmtId="0" fontId="31" fillId="6" borderId="2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176" fontId="40" fillId="0" borderId="0">
      <protection locked="0"/>
    </xf>
    <xf numFmtId="0" fontId="41" fillId="35" borderId="0" applyNumberFormat="0" applyBorder="0" applyAlignment="0" applyProtection="0">
      <alignment vertical="center"/>
    </xf>
    <xf numFmtId="177" fontId="42" fillId="0" borderId="0">
      <protection locked="0"/>
    </xf>
    <xf numFmtId="0" fontId="18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/>
    <xf numFmtId="176" fontId="42" fillId="0" borderId="0">
      <protection locked="0"/>
    </xf>
    <xf numFmtId="0" fontId="44" fillId="34" borderId="0" applyNumberFormat="0" applyBorder="0" applyAlignment="0" applyProtection="0">
      <alignment vertical="center"/>
    </xf>
    <xf numFmtId="0" fontId="43" fillId="38" borderId="0" applyNumberFormat="0" applyBorder="0" applyAlignment="0" applyProtection="0"/>
    <xf numFmtId="0" fontId="18" fillId="39" borderId="0" applyNumberFormat="0" applyBorder="0" applyAlignment="0" applyProtection="0">
      <alignment vertical="center"/>
    </xf>
    <xf numFmtId="0" fontId="45" fillId="0" borderId="24" applyNumberFormat="0" applyFill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46" fillId="41" borderId="0" applyNumberFormat="0" applyBorder="0" applyAlignment="0" applyProtection="0"/>
    <xf numFmtId="0" fontId="18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176" fontId="47" fillId="0" borderId="0">
      <protection locked="0"/>
    </xf>
    <xf numFmtId="0" fontId="43" fillId="39" borderId="0" applyNumberFormat="0" applyBorder="0" applyAlignment="0" applyProtection="0"/>
    <xf numFmtId="0" fontId="18" fillId="4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48" fillId="0" borderId="0"/>
    <xf numFmtId="0" fontId="43" fillId="47" borderId="0" applyNumberFormat="0" applyBorder="0" applyAlignment="0" applyProtection="0"/>
    <xf numFmtId="0" fontId="49" fillId="34" borderId="0" applyNumberFormat="0" applyBorder="0" applyAlignment="0" applyProtection="0"/>
    <xf numFmtId="0" fontId="18" fillId="41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43" fillId="49" borderId="0" applyNumberFormat="0" applyBorder="0" applyAlignment="0" applyProtection="0"/>
    <xf numFmtId="176" fontId="50" fillId="0" borderId="0">
      <protection locked="0"/>
    </xf>
    <xf numFmtId="0" fontId="51" fillId="0" borderId="25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49" fillId="50" borderId="0" applyNumberFormat="0" applyBorder="0" applyAlignment="0" applyProtection="0"/>
    <xf numFmtId="0" fontId="41" fillId="37" borderId="0" applyNumberFormat="0" applyBorder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43" fillId="48" borderId="0" applyNumberFormat="0" applyBorder="0" applyAlignment="0" applyProtection="0"/>
    <xf numFmtId="0" fontId="46" fillId="36" borderId="0" applyNumberFormat="0" applyBorder="0" applyAlignment="0" applyProtection="0"/>
    <xf numFmtId="0" fontId="18" fillId="5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6" fillId="44" borderId="0" applyNumberFormat="0" applyBorder="0" applyAlignment="0" applyProtection="0"/>
    <xf numFmtId="0" fontId="41" fillId="43" borderId="0" applyNumberFormat="0" applyBorder="0" applyAlignment="0" applyProtection="0">
      <alignment vertical="center"/>
    </xf>
    <xf numFmtId="0" fontId="59" fillId="0" borderId="2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top"/>
    </xf>
    <xf numFmtId="0" fontId="57" fillId="40" borderId="0" applyNumberFormat="0" applyBorder="0" applyAlignment="0" applyProtection="0">
      <alignment vertical="center"/>
    </xf>
    <xf numFmtId="0" fontId="5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63" fillId="0" borderId="0"/>
    <xf numFmtId="0" fontId="64" fillId="0" borderId="29" applyNumberFormat="0" applyFill="0" applyAlignment="0" applyProtection="0">
      <alignment vertical="center"/>
    </xf>
    <xf numFmtId="0" fontId="65" fillId="0" borderId="30">
      <alignment horizontal="left"/>
    </xf>
    <xf numFmtId="0" fontId="64" fillId="0" borderId="0" applyNumberFormat="0" applyFill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66" fillId="0" borderId="0"/>
    <xf numFmtId="0" fontId="0" fillId="50" borderId="31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6" fillId="48" borderId="0" applyNumberFormat="0" applyBorder="0" applyAlignment="0" applyProtection="0"/>
    <xf numFmtId="0" fontId="68" fillId="0" borderId="14">
      <alignment horizontal="left" vertical="center"/>
    </xf>
    <xf numFmtId="0" fontId="1" fillId="0" borderId="0"/>
    <xf numFmtId="0" fontId="69" fillId="34" borderId="0" applyNumberFormat="0" applyBorder="0" applyAlignment="0" applyProtection="0">
      <alignment vertical="center"/>
    </xf>
    <xf numFmtId="0" fontId="70" fillId="48" borderId="32" applyNumberFormat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6" fillId="50" borderId="0" applyNumberFormat="0" applyBorder="0" applyAlignment="0" applyProtection="0"/>
    <xf numFmtId="37" fontId="71" fillId="0" borderId="0"/>
    <xf numFmtId="178" fontId="72" fillId="0" borderId="0"/>
    <xf numFmtId="0" fontId="73" fillId="0" borderId="0" applyNumberFormat="0" applyFill="0" applyBorder="0" applyAlignment="0" applyProtection="0">
      <alignment vertical="center"/>
    </xf>
    <xf numFmtId="0" fontId="46" fillId="46" borderId="0" applyNumberFormat="0" applyBorder="0" applyAlignment="0" applyProtection="0"/>
    <xf numFmtId="179" fontId="42" fillId="0" borderId="0">
      <protection locked="0"/>
    </xf>
    <xf numFmtId="180" fontId="60" fillId="0" borderId="0" applyFill="0" applyBorder="0" applyAlignment="0"/>
    <xf numFmtId="0" fontId="74" fillId="0" borderId="0"/>
    <xf numFmtId="181" fontId="0" fillId="0" borderId="0" applyFont="0" applyFill="0" applyBorder="0" applyAlignment="0" applyProtection="0"/>
    <xf numFmtId="0" fontId="75" fillId="45" borderId="5" applyNumberFormat="0" applyBorder="0" applyAlignment="0" applyProtection="0"/>
    <xf numFmtId="0" fontId="43" fillId="54" borderId="0" applyNumberFormat="0" applyBorder="0" applyAlignment="0" applyProtection="0"/>
    <xf numFmtId="0" fontId="76" fillId="0" borderId="0" applyNumberFormat="0" applyFill="0" applyBorder="0" applyAlignment="0" applyProtection="0">
      <alignment vertical="center"/>
    </xf>
    <xf numFmtId="0" fontId="77" fillId="0" borderId="0" applyProtection="0"/>
    <xf numFmtId="0" fontId="78" fillId="45" borderId="33" applyNumberFormat="0" applyAlignment="0" applyProtection="0">
      <alignment vertical="center"/>
    </xf>
    <xf numFmtId="0" fontId="79" fillId="0" borderId="34" applyProtection="0"/>
    <xf numFmtId="0" fontId="80" fillId="0" borderId="0">
      <alignment horizontal="left" indent="1"/>
    </xf>
    <xf numFmtId="0" fontId="81" fillId="0" borderId="5">
      <alignment horizontal="distributed" vertical="center" wrapText="1"/>
    </xf>
    <xf numFmtId="0" fontId="41" fillId="3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43" fillId="41" borderId="0" applyNumberFormat="0" applyBorder="0" applyAlignment="0" applyProtection="0"/>
    <xf numFmtId="0" fontId="68" fillId="0" borderId="0" applyProtection="0"/>
    <xf numFmtId="4" fontId="42" fillId="0" borderId="0">
      <protection locked="0"/>
    </xf>
    <xf numFmtId="2" fontId="79" fillId="0" borderId="0" applyProtection="0"/>
    <xf numFmtId="0" fontId="82" fillId="45" borderId="32" applyNumberFormat="0" applyAlignment="0" applyProtection="0">
      <alignment vertical="center"/>
    </xf>
    <xf numFmtId="0" fontId="83" fillId="49" borderId="35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182" fontId="72" fillId="0" borderId="0"/>
    <xf numFmtId="0" fontId="79" fillId="0" borderId="0" applyProtection="0"/>
    <xf numFmtId="183" fontId="72" fillId="0" borderId="0"/>
    <xf numFmtId="0" fontId="75" fillId="41" borderId="0" applyNumberFormat="0" applyBorder="0" applyAlignment="0" applyProtection="0"/>
    <xf numFmtId="0" fontId="68" fillId="0" borderId="36" applyNumberFormat="0" applyAlignment="0" applyProtection="0">
      <alignment horizontal="left" vertical="center"/>
    </xf>
    <xf numFmtId="0" fontId="84" fillId="0" borderId="24" applyNumberFormat="0" applyFill="0" applyAlignment="0" applyProtection="0">
      <alignment vertical="center"/>
    </xf>
    <xf numFmtId="0" fontId="67" fillId="0" borderId="37" applyNumberFormat="0" applyFill="0" applyAlignment="0" applyProtection="0">
      <alignment vertical="center"/>
    </xf>
    <xf numFmtId="0" fontId="85" fillId="52" borderId="0" applyNumberFormat="0" applyBorder="0" applyAlignment="0" applyProtection="0">
      <alignment vertical="center"/>
    </xf>
    <xf numFmtId="0" fontId="86" fillId="0" borderId="0"/>
    <xf numFmtId="0" fontId="87" fillId="0" borderId="0">
      <alignment vertical="center"/>
    </xf>
    <xf numFmtId="0" fontId="18" fillId="0" borderId="0"/>
    <xf numFmtId="0" fontId="88" fillId="0" borderId="0"/>
    <xf numFmtId="10" fontId="0" fillId="0" borderId="0" applyFont="0" applyFill="0" applyBorder="0" applyAlignment="0" applyProtection="0"/>
    <xf numFmtId="1" fontId="63" fillId="0" borderId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0" fontId="84" fillId="0" borderId="38" applyNumberFormat="0" applyFill="0" applyAlignment="0" applyProtection="0">
      <alignment vertical="center"/>
    </xf>
    <xf numFmtId="0" fontId="67" fillId="0" borderId="39" applyNumberFormat="0" applyFill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97">
    <xf numFmtId="0" fontId="0" fillId="0" borderId="0" xfId="0"/>
    <xf numFmtId="0" fontId="1" fillId="2" borderId="0" xfId="121" applyFill="1"/>
    <xf numFmtId="0" fontId="2" fillId="2" borderId="0" xfId="121" applyFont="1" applyFill="1"/>
    <xf numFmtId="49" fontId="3" fillId="2" borderId="0" xfId="121" applyNumberFormat="1" applyFont="1" applyFill="1" applyAlignment="1">
      <alignment horizontal="center" vertical="center"/>
    </xf>
    <xf numFmtId="0" fontId="3" fillId="2" borderId="0" xfId="121" applyFont="1" applyFill="1" applyAlignment="1">
      <alignment horizontal="center" vertical="center"/>
    </xf>
    <xf numFmtId="0" fontId="4" fillId="2" borderId="0" xfId="121" applyFont="1" applyFill="1"/>
    <xf numFmtId="49" fontId="5" fillId="2" borderId="0" xfId="121" applyNumberFormat="1" applyFont="1" applyFill="1" applyAlignment="1">
      <alignment vertical="center"/>
    </xf>
    <xf numFmtId="49" fontId="6" fillId="2" borderId="0" xfId="121" applyNumberFormat="1" applyFont="1" applyFill="1"/>
    <xf numFmtId="49" fontId="5" fillId="2" borderId="1" xfId="121" applyNumberFormat="1" applyFont="1" applyFill="1" applyBorder="1" applyAlignment="1">
      <alignment vertical="center"/>
    </xf>
    <xf numFmtId="49" fontId="5" fillId="2" borderId="2" xfId="121" applyNumberFormat="1" applyFont="1" applyFill="1" applyBorder="1" applyAlignment="1">
      <alignment vertical="center"/>
    </xf>
    <xf numFmtId="49" fontId="6" fillId="2" borderId="2" xfId="121" applyNumberFormat="1" applyFont="1" applyFill="1" applyBorder="1"/>
    <xf numFmtId="49" fontId="7" fillId="2" borderId="3" xfId="121" applyNumberFormat="1" applyFont="1" applyFill="1" applyBorder="1" applyAlignment="1">
      <alignment horizontal="center" vertical="center"/>
    </xf>
    <xf numFmtId="49" fontId="7" fillId="2" borderId="4" xfId="121" applyNumberFormat="1" applyFont="1" applyFill="1" applyBorder="1" applyAlignment="1">
      <alignment horizontal="center" vertical="center" wrapText="1"/>
    </xf>
    <xf numFmtId="49" fontId="7" fillId="2" borderId="5" xfId="121" applyNumberFormat="1" applyFont="1" applyFill="1" applyBorder="1" applyAlignment="1">
      <alignment horizontal="center" vertical="center" wrapText="1"/>
    </xf>
    <xf numFmtId="49" fontId="7" fillId="2" borderId="6" xfId="121" applyNumberFormat="1" applyFont="1" applyFill="1" applyBorder="1" applyAlignment="1">
      <alignment horizontal="center" vertical="center" wrapText="1"/>
    </xf>
    <xf numFmtId="49" fontId="7" fillId="2" borderId="3" xfId="121" applyNumberFormat="1" applyFont="1" applyFill="1" applyBorder="1" applyAlignment="1">
      <alignment horizontal="center" vertical="center" wrapText="1"/>
    </xf>
    <xf numFmtId="49" fontId="5" fillId="2" borderId="3" xfId="121" applyNumberFormat="1" applyFont="1" applyFill="1" applyBorder="1" applyAlignment="1">
      <alignment horizontal="left" vertical="center"/>
    </xf>
    <xf numFmtId="184" fontId="5" fillId="2" borderId="3" xfId="121" applyNumberFormat="1" applyFont="1" applyFill="1" applyBorder="1" applyAlignment="1">
      <alignment horizontal="right" vertical="center"/>
    </xf>
    <xf numFmtId="185" fontId="5" fillId="2" borderId="3" xfId="121" applyNumberFormat="1" applyFont="1" applyFill="1" applyBorder="1" applyAlignment="1">
      <alignment horizontal="right" vertical="center"/>
    </xf>
    <xf numFmtId="49" fontId="5" fillId="2" borderId="3" xfId="121" applyNumberFormat="1" applyFont="1" applyFill="1" applyBorder="1" applyAlignment="1">
      <alignment vertical="center"/>
    </xf>
    <xf numFmtId="49" fontId="5" fillId="2" borderId="7" xfId="121" applyNumberFormat="1" applyFont="1" applyFill="1" applyBorder="1" applyAlignment="1">
      <alignment horizontal="left" vertical="center"/>
    </xf>
    <xf numFmtId="0" fontId="8" fillId="2" borderId="0" xfId="121" applyFont="1" applyFill="1" applyAlignment="1">
      <alignment vertical="center"/>
    </xf>
    <xf numFmtId="0" fontId="6" fillId="2" borderId="0" xfId="121" applyFont="1" applyFill="1"/>
    <xf numFmtId="49" fontId="8" fillId="2" borderId="0" xfId="121" applyNumberFormat="1" applyFont="1" applyFill="1" applyAlignment="1">
      <alignment horizontal="right"/>
    </xf>
    <xf numFmtId="49" fontId="5" fillId="2" borderId="1" xfId="121" applyNumberFormat="1" applyFont="1" applyFill="1" applyBorder="1" applyAlignment="1">
      <alignment horizontal="right" vertical="center"/>
    </xf>
    <xf numFmtId="185" fontId="5" fillId="2" borderId="4" xfId="121" applyNumberFormat="1" applyFont="1" applyFill="1" applyBorder="1" applyAlignment="1">
      <alignment horizontal="right" vertical="center"/>
    </xf>
    <xf numFmtId="0" fontId="8" fillId="2" borderId="0" xfId="121" applyFont="1" applyFill="1" applyAlignment="1">
      <alignment horizontal="right" vertical="center"/>
    </xf>
    <xf numFmtId="184" fontId="5" fillId="2" borderId="8" xfId="121" applyNumberFormat="1" applyFont="1" applyFill="1" applyBorder="1" applyAlignment="1">
      <alignment horizontal="right" vertical="center"/>
    </xf>
    <xf numFmtId="49" fontId="5" fillId="2" borderId="3" xfId="121" applyNumberFormat="1" applyFont="1" applyFill="1" applyBorder="1" applyAlignment="1">
      <alignment horizontal="center" vertical="center"/>
    </xf>
    <xf numFmtId="49" fontId="5" fillId="2" borderId="3" xfId="121" applyNumberFormat="1" applyFont="1" applyFill="1" applyBorder="1" applyAlignment="1">
      <alignment horizontal="right" vertical="center"/>
    </xf>
    <xf numFmtId="185" fontId="5" fillId="0" borderId="3" xfId="121" applyNumberFormat="1" applyFont="1" applyFill="1" applyBorder="1" applyAlignment="1">
      <alignment horizontal="right" vertical="center"/>
    </xf>
    <xf numFmtId="49" fontId="5" fillId="0" borderId="3" xfId="121" applyNumberFormat="1" applyFont="1" applyFill="1" applyBorder="1" applyAlignment="1">
      <alignment horizontal="center" vertical="center"/>
    </xf>
    <xf numFmtId="186" fontId="5" fillId="2" borderId="3" xfId="121" applyNumberFormat="1" applyFont="1" applyFill="1" applyBorder="1" applyAlignment="1">
      <alignment horizontal="right" vertical="center"/>
    </xf>
    <xf numFmtId="0" fontId="9" fillId="0" borderId="0" xfId="0" applyFont="1"/>
    <xf numFmtId="0" fontId="0" fillId="0" borderId="0" xfId="0" applyAlignment="1">
      <alignment horizontal="right"/>
    </xf>
    <xf numFmtId="0" fontId="0" fillId="0" borderId="5" xfId="0" applyBorder="1"/>
    <xf numFmtId="0" fontId="9" fillId="0" borderId="0" xfId="0" applyFont="1" applyAlignment="1">
      <alignment horizontal="center"/>
    </xf>
    <xf numFmtId="0" fontId="0" fillId="0" borderId="5" xfId="0" applyBorder="1" applyAlignment="1">
      <alignment wrapText="1"/>
    </xf>
    <xf numFmtId="0" fontId="0" fillId="0" borderId="5" xfId="0" applyFill="1" applyBorder="1"/>
    <xf numFmtId="0" fontId="0" fillId="0" borderId="5" xfId="0" applyFont="1" applyFill="1" applyBorder="1" applyAlignment="1">
      <alignment wrapText="1"/>
    </xf>
    <xf numFmtId="184" fontId="0" fillId="0" borderId="5" xfId="0" applyNumberFormat="1" applyBorder="1"/>
    <xf numFmtId="0" fontId="0" fillId="0" borderId="5" xfId="0" applyFont="1" applyBorder="1"/>
    <xf numFmtId="0" fontId="0" fillId="0" borderId="0" xfId="0" applyFill="1"/>
    <xf numFmtId="0" fontId="9" fillId="0" borderId="0" xfId="0" applyFont="1" applyFill="1" applyAlignment="1">
      <alignment horizontal="center"/>
    </xf>
    <xf numFmtId="0" fontId="0" fillId="0" borderId="5" xfId="0" applyFont="1" applyFill="1" applyBorder="1"/>
    <xf numFmtId="187" fontId="0" fillId="0" borderId="5" xfId="0" applyNumberFormat="1" applyBorder="1"/>
    <xf numFmtId="188" fontId="10" fillId="0" borderId="5" xfId="172" applyNumberFormat="1" applyFont="1" applyFill="1" applyBorder="1" applyAlignment="1">
      <alignment vertical="center" shrinkToFit="1"/>
    </xf>
    <xf numFmtId="0" fontId="0" fillId="0" borderId="5" xfId="0" applyFill="1" applyBorder="1"/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49" fontId="12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49" fontId="13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5" xfId="17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left" vertical="center"/>
    </xf>
    <xf numFmtId="0" fontId="11" fillId="0" borderId="10" xfId="0" applyFont="1" applyFill="1" applyBorder="1" applyAlignment="1">
      <alignment vertical="center"/>
    </xf>
    <xf numFmtId="187" fontId="0" fillId="0" borderId="5" xfId="0" applyNumberFormat="1" applyFont="1" applyFill="1" applyBorder="1" applyAlignment="1">
      <alignment vertical="center"/>
    </xf>
    <xf numFmtId="189" fontId="0" fillId="0" borderId="5" xfId="0" applyNumberFormat="1" applyFont="1" applyFill="1" applyBorder="1" applyAlignment="1">
      <alignment vertical="center"/>
    </xf>
    <xf numFmtId="187" fontId="11" fillId="0" borderId="10" xfId="0" applyNumberFormat="1" applyFont="1" applyFill="1" applyBorder="1" applyAlignment="1" applyProtection="1">
      <alignment horizontal="left" vertical="center"/>
      <protection locked="0"/>
    </xf>
    <xf numFmtId="188" fontId="15" fillId="0" borderId="5" xfId="171" applyNumberFormat="1" applyFont="1" applyFill="1" applyBorder="1" applyAlignment="1" applyProtection="1">
      <alignment vertical="center" shrinkToFit="1"/>
      <protection locked="0"/>
    </xf>
    <xf numFmtId="188" fontId="0" fillId="0" borderId="5" xfId="0" applyNumberFormat="1" applyFont="1" applyFill="1" applyBorder="1" applyAlignment="1" applyProtection="1">
      <alignment vertical="center" shrinkToFit="1"/>
      <protection locked="0"/>
    </xf>
    <xf numFmtId="188" fontId="15" fillId="0" borderId="11" xfId="171" applyNumberFormat="1" applyFont="1" applyFill="1" applyBorder="1" applyAlignment="1" applyProtection="1">
      <alignment vertical="center" shrinkToFit="1"/>
      <protection locked="0"/>
    </xf>
    <xf numFmtId="190" fontId="11" fillId="0" borderId="10" xfId="0" applyNumberFormat="1" applyFont="1" applyFill="1" applyBorder="1" applyAlignment="1" applyProtection="1">
      <alignment horizontal="left" vertical="center"/>
      <protection locked="0"/>
    </xf>
    <xf numFmtId="187" fontId="11" fillId="0" borderId="13" xfId="0" applyNumberFormat="1" applyFont="1" applyFill="1" applyBorder="1" applyAlignment="1" applyProtection="1">
      <alignment horizontal="left" vertical="center"/>
      <protection locked="0"/>
    </xf>
    <xf numFmtId="190" fontId="11" fillId="0" borderId="13" xfId="0" applyNumberFormat="1" applyFont="1" applyFill="1" applyBorder="1" applyAlignment="1" applyProtection="1">
      <alignment horizontal="left" vertical="center"/>
      <protection locked="0"/>
    </xf>
    <xf numFmtId="0" fontId="11" fillId="0" borderId="13" xfId="0" applyFont="1" applyFill="1" applyBorder="1" applyAlignment="1">
      <alignment vertical="center"/>
    </xf>
    <xf numFmtId="187" fontId="0" fillId="0" borderId="5" xfId="0" applyNumberFormat="1" applyFont="1" applyFill="1" applyBorder="1" applyAlignment="1" applyProtection="1">
      <alignment vertical="center"/>
      <protection locked="0"/>
    </xf>
    <xf numFmtId="0" fontId="11" fillId="0" borderId="5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vertical="center"/>
    </xf>
    <xf numFmtId="0" fontId="0" fillId="0" borderId="5" xfId="171" applyFont="1" applyFill="1" applyBorder="1" applyAlignment="1" applyProtection="1">
      <alignment vertical="center"/>
      <protection locked="0"/>
    </xf>
    <xf numFmtId="0" fontId="0" fillId="0" borderId="0" xfId="171" applyFont="1" applyFill="1" applyAlignment="1" applyProtection="1">
      <alignment vertical="center"/>
      <protection locked="0"/>
    </xf>
    <xf numFmtId="0" fontId="11" fillId="0" borderId="5" xfId="0" applyFont="1" applyFill="1" applyBorder="1" applyAlignment="1">
      <alignment horizontal="left" vertical="center"/>
    </xf>
    <xf numFmtId="0" fontId="16" fillId="0" borderId="10" xfId="0" applyFont="1" applyFill="1" applyBorder="1" applyAlignment="1">
      <alignment horizontal="distributed" vertical="center"/>
    </xf>
    <xf numFmtId="187" fontId="0" fillId="0" borderId="0" xfId="0" applyNumberFormat="1" applyFont="1" applyFill="1" applyBorder="1" applyAlignment="1">
      <alignment vertical="center"/>
    </xf>
    <xf numFmtId="1" fontId="17" fillId="0" borderId="15" xfId="0" applyNumberFormat="1" applyFont="1" applyFill="1" applyBorder="1" applyAlignment="1">
      <alignment vertical="center" shrinkToFit="1"/>
    </xf>
    <xf numFmtId="0" fontId="18" fillId="0" borderId="15" xfId="0" applyFont="1" applyFill="1" applyBorder="1" applyAlignment="1">
      <alignment vertical="center" shrinkToFit="1"/>
    </xf>
    <xf numFmtId="1" fontId="19" fillId="0" borderId="15" xfId="0" applyNumberFormat="1" applyFont="1" applyFill="1" applyBorder="1" applyAlignment="1">
      <alignment vertical="center" shrinkToFit="1"/>
    </xf>
    <xf numFmtId="0" fontId="0" fillId="0" borderId="5" xfId="0" applyFill="1" applyBorder="1" applyAlignment="1">
      <alignment wrapText="1"/>
    </xf>
    <xf numFmtId="1" fontId="17" fillId="0" borderId="5" xfId="0" applyNumberFormat="1" applyFont="1" applyFill="1" applyBorder="1" applyAlignment="1">
      <alignment vertical="center" shrinkToFit="1"/>
    </xf>
    <xf numFmtId="0" fontId="18" fillId="0" borderId="5" xfId="0" applyFont="1" applyFill="1" applyBorder="1" applyAlignment="1">
      <alignment vertical="center" shrinkToFit="1"/>
    </xf>
    <xf numFmtId="1" fontId="19" fillId="0" borderId="5" xfId="0" applyNumberFormat="1" applyFont="1" applyFill="1" applyBorder="1" applyAlignment="1">
      <alignment vertical="center" shrinkToFit="1"/>
    </xf>
    <xf numFmtId="187" fontId="0" fillId="0" borderId="5" xfId="0" applyNumberFormat="1" applyBorder="1" applyAlignment="1">
      <alignment horizontal="right"/>
    </xf>
    <xf numFmtId="184" fontId="0" fillId="0" borderId="5" xfId="0" applyNumberFormat="1" applyFill="1" applyBorder="1"/>
    <xf numFmtId="0" fontId="0" fillId="0" borderId="2" xfId="0" applyBorder="1" applyAlignment="1">
      <alignment horizontal="right"/>
    </xf>
  </cellXfs>
  <cellStyles count="1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??¨′" xfId="50"/>
    <cellStyle name="60% - 强调文字颜色 1 3 3" xfId="51"/>
    <cellStyle name="Currency 3 2" xfId="52"/>
    <cellStyle name="20% - 强调文字颜色 3 2 3 3" xfId="53"/>
    <cellStyle name="Accent5 9" xfId="54"/>
    <cellStyle name="??±ò[ 2 2" xfId="55"/>
    <cellStyle name="差_30云南_1" xfId="56"/>
    <cellStyle name="Accent6 13" xfId="57"/>
    <cellStyle name="40% - 强调文字颜色 1 3 5" xfId="58"/>
    <cellStyle name="标题 2 2 3 2" xfId="59"/>
    <cellStyle name="40% - 强调文字颜色 2 2 3 2 2" xfId="60"/>
    <cellStyle name="Accent2 - 40%" xfId="61"/>
    <cellStyle name="20% - 强调文字颜色 4 2 4 3" xfId="62"/>
    <cellStyle name="差_11大理 2" xfId="63"/>
    <cellStyle name="40% - 强调文字颜色 3 3 3 2" xfId="64"/>
    <cellStyle name="60% - 强调文字颜色 2 3" xfId="65"/>
    <cellStyle name="20% - 强调文字颜色 4 5" xfId="66"/>
    <cellStyle name="20% - Accent4 4" xfId="67"/>
    <cellStyle name="百_NJ18-19 2" xfId="68"/>
    <cellStyle name="Accent1 - 60% 2 2" xfId="69"/>
    <cellStyle name="20% - 强调文字颜色 5 3 3" xfId="70"/>
    <cellStyle name="百分比 4" xfId="71"/>
    <cellStyle name="20% - 强调文字颜色 2 3 2 2 2" xfId="72"/>
    <cellStyle name="0,0_x000d__x000a_NA_x000d__x000a_" xfId="73"/>
    <cellStyle name="Accent4 2 2" xfId="74"/>
    <cellStyle name="差_2009年结算（最终）_收入汇总 2" xfId="75"/>
    <cellStyle name="40% - Accent1 4" xfId="76"/>
    <cellStyle name="20% - 强调文字颜色 2 4 2" xfId="77"/>
    <cellStyle name="Accent3 17" xfId="78"/>
    <cellStyle name="»õ±ò[0]" xfId="79"/>
    <cellStyle name="标题 1 2_1.3日 2017年预算草案 - 副本" xfId="80"/>
    <cellStyle name="20% - Accent3 2" xfId="81"/>
    <cellStyle name="标题 5 3 2" xfId="82"/>
    <cellStyle name="差_2008经常性收入 2 2" xfId="83"/>
    <cellStyle name="60% - 着色 6 2" xfId="84"/>
    <cellStyle name="标题 1 4 2" xfId="85"/>
    <cellStyle name="差_第五部分(才淼、饶永宏）" xfId="86"/>
    <cellStyle name="差_Material reprot In Feb (2)" xfId="87"/>
    <cellStyle name="60% - 强调文字颜色 4 2 6" xfId="88"/>
    <cellStyle name="40% - 强调文字颜色 6 2 3 2" xfId="89"/>
    <cellStyle name="差_城建部门" xfId="90"/>
    <cellStyle name="差_05潍坊 4" xfId="91"/>
    <cellStyle name="60% - 强调文字颜色 5 3 4" xfId="92"/>
    <cellStyle name="标题 1 5" xfId="93"/>
    <cellStyle name="60% - 强调文字颜色 1 2 8" xfId="94"/>
    <cellStyle name="Accent6 - 60% 2 2" xfId="95"/>
    <cellStyle name="Accent3 - 40% 2 2" xfId="96"/>
    <cellStyle name="40% - Accent3 3" xfId="97"/>
    <cellStyle name="差_2006年30云南 3" xfId="98"/>
    <cellStyle name="60% - 强调文字颜色 6 2 6" xfId="99"/>
    <cellStyle name="60% - 强调文字颜色 4 2 2" xfId="100"/>
    <cellStyle name="Accent1 - 20% 4" xfId="101"/>
    <cellStyle name="60% - 强调文字颜色 3 3" xfId="102"/>
    <cellStyle name="Linked Cell" xfId="103"/>
    <cellStyle name="ColLevel_1" xfId="104"/>
    <cellStyle name="60% - Accent2" xfId="105"/>
    <cellStyle name="60% - Accent3" xfId="106"/>
    <cellStyle name="常规 10" xfId="107"/>
    <cellStyle name="Good" xfId="108"/>
    <cellStyle name="标题 8" xfId="109"/>
    <cellStyle name="60% - 强调文字颜色 3 5" xfId="110"/>
    <cellStyle name="_2010.10.30" xfId="111"/>
    <cellStyle name="标题 3 2 3 2" xfId="112"/>
    <cellStyle name="Filter Input Text 3" xfId="113"/>
    <cellStyle name="标题 4 2" xfId="114"/>
    <cellStyle name="60% - 强调文字颜色 3 4" xfId="115"/>
    <cellStyle name="_13-19" xfId="116"/>
    <cellStyle name="Note" xfId="117"/>
    <cellStyle name="Heading 4 3" xfId="118"/>
    <cellStyle name="Accent6 - 40% 2 2" xfId="119"/>
    <cellStyle name="Header2 5" xfId="120"/>
    <cellStyle name="Normal" xfId="121"/>
    <cellStyle name="差 4" xfId="122"/>
    <cellStyle name="Input 12" xfId="123"/>
    <cellStyle name="60% - 强调文字颜色 6 4" xfId="124"/>
    <cellStyle name="Accent6 - 20% 3" xfId="125"/>
    <cellStyle name="no dec" xfId="126"/>
    <cellStyle name="Currency1" xfId="127"/>
    <cellStyle name="Explanatory Text" xfId="128"/>
    <cellStyle name="Accent5 - 20%" xfId="129"/>
    <cellStyle name="Percent 3" xfId="130"/>
    <cellStyle name="Calc Currency (0)" xfId="131"/>
    <cellStyle name="Normal - Style1" xfId="132"/>
    <cellStyle name="Currency [0]" xfId="133"/>
    <cellStyle name="Input [yellow] 5" xfId="134"/>
    <cellStyle name="Accent2 8" xfId="135"/>
    <cellStyle name="Warning Text 3" xfId="136"/>
    <cellStyle name="HEADING1" xfId="137"/>
    <cellStyle name="Output" xfId="138"/>
    <cellStyle name="Total" xfId="139"/>
    <cellStyle name="Filter Label 2" xfId="140"/>
    <cellStyle name="表标题 6" xfId="141"/>
    <cellStyle name="60% - 强调文字颜色 5 4" xfId="142"/>
    <cellStyle name="Comma [0] 3" xfId="143"/>
    <cellStyle name="Accent3 - 60%" xfId="144"/>
    <cellStyle name="HEADING2" xfId="145"/>
    <cellStyle name="Comma 5 2" xfId="146"/>
    <cellStyle name="Fixed" xfId="147"/>
    <cellStyle name="Calculation" xfId="148"/>
    <cellStyle name="Check Cell" xfId="149"/>
    <cellStyle name="Comma 2" xfId="150"/>
    <cellStyle name="Comma 3" xfId="151"/>
    <cellStyle name="comma zerodec" xfId="152"/>
    <cellStyle name="Date" xfId="153"/>
    <cellStyle name="Dollar (zero dec)" xfId="154"/>
    <cellStyle name="Grey" xfId="155"/>
    <cellStyle name="Header1" xfId="156"/>
    <cellStyle name="Heading 2" xfId="157"/>
    <cellStyle name="Heading 3" xfId="158"/>
    <cellStyle name="Neutral" xfId="159"/>
    <cellStyle name="Norma,_laroux_4_营业在建 (2)_E21" xfId="160"/>
    <cellStyle name="Normal 12" xfId="161"/>
    <cellStyle name="Normal 3" xfId="162"/>
    <cellStyle name="Normal_#10-Headcount" xfId="163"/>
    <cellStyle name="Percent [2]" xfId="164"/>
    <cellStyle name="Percent_laroux" xfId="165"/>
    <cellStyle name="RowLevel_0" xfId="166"/>
    <cellStyle name="百分比 2" xfId="167"/>
    <cellStyle name="标题 2 5" xfId="168"/>
    <cellStyle name="标题 3 5" xfId="169"/>
    <cellStyle name="差_530629_2006年县级财政报表附表" xfId="170"/>
    <cellStyle name="常规 2" xfId="171"/>
    <cellStyle name="常规 11 7" xfId="17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27F92C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sharedStrings" Target="sharedStrings.xml"/><Relationship Id="rId37" Type="http://schemas.openxmlformats.org/officeDocument/2006/relationships/theme" Target="theme/theme1.xml"/><Relationship Id="rId36" Type="http://schemas.openxmlformats.org/officeDocument/2006/relationships/externalLink" Target="externalLinks/externalLink3.xml"/><Relationship Id="rId35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.xml"/><Relationship Id="rId33" Type="http://schemas.openxmlformats.org/officeDocument/2006/relationships/customXml" Target="../customXml/item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001\e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502241709489_&#38468;&#20214;3&#65294;2025&#24180;&#22320;&#26041;&#36130;&#25919;&#39044;&#31639;&#34920;&#65288;&#20154;&#22823;&#25209;&#22797;&#21475;&#24452;&#65289;_20250219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简介"/>
      <sheetName val="填表步骤及汇总方法"/>
      <sheetName val="封面"/>
      <sheetName val="内置数据"/>
      <sheetName val="目录"/>
      <sheetName val="表一（录入表）"/>
      <sheetName val="表二"/>
      <sheetName val="表二（录入表）"/>
      <sheetName val="表三"/>
      <sheetName val="表三（录入表）"/>
      <sheetName val="表四（录入表）"/>
      <sheetName val="表五（录入表）"/>
      <sheetName val="表六（1）"/>
      <sheetName val="表六（2）"/>
      <sheetName val="表七（1）"/>
      <sheetName val="表七（2）"/>
      <sheetName val="表八（录入表）"/>
      <sheetName val="表九"/>
      <sheetName val="表九（录入表）"/>
      <sheetName val="表十（录入表）"/>
      <sheetName val="表十一"/>
      <sheetName val="表十二（录入表）"/>
      <sheetName val="表十三（录入表）"/>
      <sheetName val="表十四"/>
      <sheetName val="数据汇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D16"/>
  <sheetViews>
    <sheetView zoomScale="90" zoomScaleNormal="90" workbookViewId="0">
      <selection activeCell="E11" sqref="E11"/>
    </sheetView>
  </sheetViews>
  <sheetFormatPr defaultColWidth="9.125" defaultRowHeight="14.25" outlineLevelCol="3"/>
  <cols>
    <col min="1" max="1" width="26.375" customWidth="1"/>
    <col min="2" max="2" width="13.625" customWidth="1"/>
    <col min="3" max="3" width="29.4166666666667" customWidth="1"/>
    <col min="4" max="4" width="13.625" customWidth="1"/>
  </cols>
  <sheetData>
    <row r="1" ht="20.45" customHeight="1" spans="1:1">
      <c r="A1" t="s">
        <v>0</v>
      </c>
    </row>
    <row r="2" ht="49.5" customHeight="1" spans="1:4">
      <c r="A2" s="36" t="s">
        <v>1</v>
      </c>
      <c r="B2" s="36"/>
      <c r="C2" s="36"/>
      <c r="D2" s="36"/>
    </row>
    <row r="3" ht="30.75" customHeight="1" spans="1:4">
      <c r="A3" s="96" t="s">
        <v>2</v>
      </c>
      <c r="B3" s="96"/>
      <c r="C3" s="96"/>
      <c r="D3" s="96"/>
    </row>
    <row r="4" ht="30.75" customHeight="1" spans="1:4">
      <c r="A4" s="35" t="s">
        <v>3</v>
      </c>
      <c r="B4" s="35" t="s">
        <v>4</v>
      </c>
      <c r="C4" s="35" t="s">
        <v>3</v>
      </c>
      <c r="D4" s="35" t="s">
        <v>5</v>
      </c>
    </row>
    <row r="5" ht="30.75" customHeight="1" spans="1:4">
      <c r="A5" s="35" t="s">
        <v>6</v>
      </c>
      <c r="B5" s="38">
        <v>77286</v>
      </c>
      <c r="C5" s="38" t="s">
        <v>7</v>
      </c>
      <c r="D5" s="38">
        <v>134403</v>
      </c>
    </row>
    <row r="6" ht="30.75" customHeight="1" spans="1:4">
      <c r="A6" s="35" t="s">
        <v>8</v>
      </c>
      <c r="B6" s="35">
        <v>37019</v>
      </c>
      <c r="C6" s="35"/>
      <c r="D6" s="35"/>
    </row>
    <row r="7" ht="30.75" customHeight="1" spans="1:4">
      <c r="A7" s="35" t="s">
        <v>9</v>
      </c>
      <c r="B7" s="35">
        <v>6913</v>
      </c>
      <c r="C7" s="35" t="s">
        <v>10</v>
      </c>
      <c r="D7" s="35"/>
    </row>
    <row r="8" ht="30.75" customHeight="1" spans="1:4">
      <c r="A8" s="35" t="s">
        <v>11</v>
      </c>
      <c r="B8" s="35">
        <v>30106</v>
      </c>
      <c r="C8" s="35" t="s">
        <v>12</v>
      </c>
      <c r="D8" s="35"/>
    </row>
    <row r="9" ht="30.75" customHeight="1" spans="1:4">
      <c r="A9" s="35" t="s">
        <v>13</v>
      </c>
      <c r="B9" s="35"/>
      <c r="C9" s="35" t="s">
        <v>14</v>
      </c>
      <c r="D9" s="35"/>
    </row>
    <row r="10" ht="30.75" customHeight="1" spans="1:4">
      <c r="A10" s="35" t="s">
        <v>15</v>
      </c>
      <c r="B10" s="35"/>
      <c r="C10" s="35" t="s">
        <v>16</v>
      </c>
      <c r="D10" s="35"/>
    </row>
    <row r="11" ht="30.75" customHeight="1" spans="1:4">
      <c r="A11" s="35" t="s">
        <v>17</v>
      </c>
      <c r="B11" s="38">
        <v>810</v>
      </c>
      <c r="C11" s="35" t="s">
        <v>18</v>
      </c>
      <c r="D11" s="38">
        <v>1</v>
      </c>
    </row>
    <row r="12" ht="30.75" customHeight="1" spans="1:4">
      <c r="A12" s="35" t="s">
        <v>19</v>
      </c>
      <c r="B12" s="35"/>
      <c r="C12" s="35" t="s">
        <v>20</v>
      </c>
      <c r="D12" s="35">
        <v>1674</v>
      </c>
    </row>
    <row r="13" ht="30.75" customHeight="1" spans="1:4">
      <c r="A13" s="35" t="s">
        <v>21</v>
      </c>
      <c r="B13" s="35">
        <v>20041</v>
      </c>
      <c r="C13" s="35" t="s">
        <v>22</v>
      </c>
      <c r="D13" s="35"/>
    </row>
    <row r="14" ht="30.75" customHeight="1" spans="1:4">
      <c r="A14" s="35" t="s">
        <v>23</v>
      </c>
      <c r="B14" s="35">
        <v>922</v>
      </c>
      <c r="C14" s="35" t="s">
        <v>24</v>
      </c>
      <c r="D14" s="35"/>
    </row>
    <row r="15" ht="30.75" customHeight="1" spans="1:4">
      <c r="A15" s="35" t="s">
        <v>25</v>
      </c>
      <c r="B15" s="35">
        <f>B13+B11+B10+B6+B5+B14</f>
        <v>136078</v>
      </c>
      <c r="C15" s="35" t="s">
        <v>26</v>
      </c>
      <c r="D15" s="35">
        <f>D5+D6+D7+D11+D12+D13+D14</f>
        <v>136078</v>
      </c>
    </row>
    <row r="16" ht="19.5" customHeight="1"/>
  </sheetData>
  <mergeCells count="2">
    <mergeCell ref="A2:D2"/>
    <mergeCell ref="A3:D3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D29"/>
  <sheetViews>
    <sheetView showZeros="0" topLeftCell="A7" workbookViewId="0">
      <selection activeCell="I9" sqref="I9"/>
    </sheetView>
  </sheetViews>
  <sheetFormatPr defaultColWidth="9" defaultRowHeight="21" customHeight="1" outlineLevelCol="3"/>
  <cols>
    <col min="1" max="1" width="28.5" customWidth="1"/>
    <col min="2" max="2" width="16" customWidth="1"/>
    <col min="3" max="3" width="17.125" customWidth="1"/>
    <col min="4" max="4" width="19.375" customWidth="1"/>
    <col min="5" max="5" width="8.125" customWidth="1"/>
  </cols>
  <sheetData>
    <row r="1" ht="20.25" customHeight="1" spans="1:1">
      <c r="A1" t="s">
        <v>27</v>
      </c>
    </row>
    <row r="2" ht="49.5" customHeight="1" spans="1:4">
      <c r="A2" s="36" t="s">
        <v>28</v>
      </c>
      <c r="B2" s="36"/>
      <c r="C2" s="36"/>
      <c r="D2" s="36"/>
    </row>
    <row r="3" customHeight="1" spans="4:4">
      <c r="D3" t="s">
        <v>2</v>
      </c>
    </row>
    <row r="4" ht="39" customHeight="1" spans="1:4">
      <c r="A4" s="35" t="s">
        <v>29</v>
      </c>
      <c r="B4" s="35" t="s">
        <v>30</v>
      </c>
      <c r="C4" s="35" t="s">
        <v>31</v>
      </c>
      <c r="D4" s="35" t="s">
        <v>32</v>
      </c>
    </row>
    <row r="5" ht="26.1" customHeight="1" spans="1:4">
      <c r="A5" s="35" t="s">
        <v>33</v>
      </c>
      <c r="B5" s="94">
        <v>47771</v>
      </c>
      <c r="C5" s="94">
        <v>48690</v>
      </c>
      <c r="D5" s="40">
        <f>C5/B5*100</f>
        <v>101.92</v>
      </c>
    </row>
    <row r="6" ht="26.1" customHeight="1" spans="1:4">
      <c r="A6" s="35" t="s">
        <v>34</v>
      </c>
      <c r="B6" s="35">
        <v>29129</v>
      </c>
      <c r="C6" s="35">
        <v>30821</v>
      </c>
      <c r="D6" s="40">
        <f>C6/B6*100</f>
        <v>105.81</v>
      </c>
    </row>
    <row r="7" ht="26.1" customHeight="1" spans="1:4">
      <c r="A7" s="35" t="s">
        <v>35</v>
      </c>
      <c r="B7" s="35">
        <v>2636</v>
      </c>
      <c r="C7" s="35">
        <v>2688</v>
      </c>
      <c r="D7" s="40">
        <f>C7/B7*100</f>
        <v>101.97</v>
      </c>
    </row>
    <row r="8" ht="26.1" customHeight="1" spans="1:4">
      <c r="A8" s="35" t="s">
        <v>36</v>
      </c>
      <c r="B8" s="35"/>
      <c r="C8" s="35">
        <v>0</v>
      </c>
      <c r="D8" s="95"/>
    </row>
    <row r="9" ht="26.1" customHeight="1" spans="1:4">
      <c r="A9" s="35" t="s">
        <v>37</v>
      </c>
      <c r="B9" s="35">
        <v>2860</v>
      </c>
      <c r="C9" s="35">
        <v>2986</v>
      </c>
      <c r="D9" s="40">
        <f>C9/B9*100</f>
        <v>104.41</v>
      </c>
    </row>
    <row r="10" ht="26.1" customHeight="1" spans="1:4">
      <c r="A10" s="35" t="s">
        <v>38</v>
      </c>
      <c r="B10" s="35">
        <v>1269</v>
      </c>
      <c r="C10" s="35">
        <v>1996</v>
      </c>
      <c r="D10" s="40"/>
    </row>
    <row r="11" ht="26.1" customHeight="1" spans="1:4">
      <c r="A11" s="35" t="s">
        <v>39</v>
      </c>
      <c r="B11" s="35">
        <v>2921</v>
      </c>
      <c r="C11" s="35">
        <v>3086</v>
      </c>
      <c r="D11" s="40"/>
    </row>
    <row r="12" ht="26.1" customHeight="1" spans="1:4">
      <c r="A12" s="35" t="s">
        <v>40</v>
      </c>
      <c r="B12" s="35">
        <v>1052</v>
      </c>
      <c r="C12" s="35">
        <v>1165</v>
      </c>
      <c r="D12" s="40"/>
    </row>
    <row r="13" ht="26.1" customHeight="1" spans="1:4">
      <c r="A13" s="35" t="s">
        <v>41</v>
      </c>
      <c r="B13" s="35">
        <v>2942</v>
      </c>
      <c r="C13" s="35">
        <v>3216</v>
      </c>
      <c r="D13" s="40"/>
    </row>
    <row r="14" ht="26.1" customHeight="1" spans="1:4">
      <c r="A14" s="35" t="s">
        <v>42</v>
      </c>
      <c r="B14" s="35">
        <v>388</v>
      </c>
      <c r="C14" s="35">
        <v>1040</v>
      </c>
      <c r="D14" s="40"/>
    </row>
    <row r="15" ht="26.1" customHeight="1" spans="1:4">
      <c r="A15" s="35" t="s">
        <v>43</v>
      </c>
      <c r="B15" s="35">
        <v>560</v>
      </c>
      <c r="C15" s="35">
        <v>936</v>
      </c>
      <c r="D15" s="40"/>
    </row>
    <row r="16" ht="26.1" customHeight="1" spans="1:4">
      <c r="A16" s="35" t="s">
        <v>44</v>
      </c>
      <c r="B16" s="35">
        <v>3767</v>
      </c>
      <c r="C16" s="35">
        <v>400</v>
      </c>
      <c r="D16" s="40"/>
    </row>
    <row r="17" ht="26.1" customHeight="1" spans="1:4">
      <c r="A17" s="35" t="s">
        <v>45</v>
      </c>
      <c r="B17" s="35">
        <v>247</v>
      </c>
      <c r="C17" s="35">
        <v>356</v>
      </c>
      <c r="D17" s="40"/>
    </row>
    <row r="18" ht="26.1" customHeight="1" spans="1:4">
      <c r="A18" s="35" t="s">
        <v>46</v>
      </c>
      <c r="B18" s="35">
        <v>25833</v>
      </c>
      <c r="C18" s="35">
        <v>28596</v>
      </c>
      <c r="D18" s="40">
        <f t="shared" ref="D18:D28" si="0">C18/B18*100</f>
        <v>110.7</v>
      </c>
    </row>
    <row r="19" ht="26.1" customHeight="1" spans="1:4">
      <c r="A19" s="35" t="s">
        <v>47</v>
      </c>
      <c r="B19" s="35">
        <v>1984</v>
      </c>
      <c r="C19" s="35">
        <v>2673</v>
      </c>
      <c r="D19" s="40">
        <f t="shared" si="0"/>
        <v>134.73</v>
      </c>
    </row>
    <row r="20" ht="26.1" customHeight="1" spans="1:4">
      <c r="A20" s="35" t="s">
        <v>48</v>
      </c>
      <c r="B20" s="35">
        <v>2916</v>
      </c>
      <c r="C20" s="35">
        <v>3856</v>
      </c>
      <c r="D20" s="40">
        <f t="shared" si="0"/>
        <v>132.24</v>
      </c>
    </row>
    <row r="21" ht="26.1" customHeight="1" spans="1:4">
      <c r="A21" s="35" t="s">
        <v>49</v>
      </c>
      <c r="B21" s="35">
        <v>836</v>
      </c>
      <c r="C21" s="35">
        <v>3898</v>
      </c>
      <c r="D21" s="40">
        <f t="shared" si="0"/>
        <v>466.27</v>
      </c>
    </row>
    <row r="22" ht="26.1" customHeight="1" spans="1:4">
      <c r="A22" s="35" t="s">
        <v>50</v>
      </c>
      <c r="B22" s="35"/>
      <c r="C22" s="35"/>
      <c r="D22" s="40"/>
    </row>
    <row r="23" ht="26.1" customHeight="1" spans="1:4">
      <c r="A23" s="35" t="s">
        <v>51</v>
      </c>
      <c r="B23" s="35">
        <v>19330</v>
      </c>
      <c r="C23" s="35">
        <v>16024</v>
      </c>
      <c r="D23" s="40">
        <f t="shared" si="0"/>
        <v>82.9</v>
      </c>
    </row>
    <row r="24" ht="26.1" customHeight="1" spans="1:4">
      <c r="A24" s="35" t="s">
        <v>52</v>
      </c>
      <c r="B24" s="35">
        <v>0</v>
      </c>
      <c r="C24" s="35">
        <v>0</v>
      </c>
      <c r="D24" s="40"/>
    </row>
    <row r="25" ht="26.1" customHeight="1" spans="1:4">
      <c r="A25" s="35" t="s">
        <v>53</v>
      </c>
      <c r="B25" s="35"/>
      <c r="C25" s="35"/>
      <c r="D25" s="40"/>
    </row>
    <row r="26" ht="26.1" customHeight="1" spans="1:4">
      <c r="A26" s="35" t="s">
        <v>54</v>
      </c>
      <c r="B26" s="35">
        <v>767</v>
      </c>
      <c r="C26" s="35">
        <v>2145</v>
      </c>
      <c r="D26" s="40">
        <f t="shared" si="0"/>
        <v>279.66</v>
      </c>
    </row>
    <row r="27" ht="26.1" customHeight="1" spans="1:4">
      <c r="A27" s="35"/>
      <c r="B27" s="35"/>
      <c r="C27" s="35"/>
      <c r="D27" s="40"/>
    </row>
    <row r="28" ht="26.1" customHeight="1" spans="1:4">
      <c r="A28" s="35" t="s">
        <v>55</v>
      </c>
      <c r="B28" s="45">
        <f>B5+B18</f>
        <v>73604</v>
      </c>
      <c r="C28" s="45">
        <f>C5+C18</f>
        <v>77286</v>
      </c>
      <c r="D28" s="40">
        <f t="shared" si="0"/>
        <v>105</v>
      </c>
    </row>
    <row r="29" ht="32.25" customHeight="1"/>
  </sheetData>
  <mergeCells count="2">
    <mergeCell ref="A2:D2"/>
    <mergeCell ref="A29:D29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F32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M2" sqref="M2"/>
    </sheetView>
  </sheetViews>
  <sheetFormatPr defaultColWidth="8.75" defaultRowHeight="16.5" customHeight="1" outlineLevelCol="5"/>
  <cols>
    <col min="1" max="1" width="22.625" customWidth="1"/>
    <col min="2" max="2" width="13.25" customWidth="1"/>
    <col min="3" max="3" width="9" style="42" customWidth="1"/>
    <col min="4" max="5" width="9" customWidth="1"/>
    <col min="6" max="6" width="11.125" customWidth="1"/>
    <col min="7" max="26" width="9" customWidth="1"/>
  </cols>
  <sheetData>
    <row r="1" ht="20.45" customHeight="1" spans="1:1">
      <c r="A1" t="s">
        <v>56</v>
      </c>
    </row>
    <row r="2" ht="49.5" customHeight="1" spans="1:6">
      <c r="A2" s="36" t="s">
        <v>57</v>
      </c>
      <c r="B2" s="36"/>
      <c r="C2" s="43"/>
      <c r="D2" s="36"/>
      <c r="E2" s="36"/>
      <c r="F2" s="36"/>
    </row>
    <row r="3" customHeight="1" spans="6:6">
      <c r="F3" t="s">
        <v>2</v>
      </c>
    </row>
    <row r="4" customHeight="1" spans="1:6">
      <c r="A4" s="35" t="s">
        <v>58</v>
      </c>
      <c r="B4" s="38" t="s">
        <v>59</v>
      </c>
      <c r="C4" s="90" t="s">
        <v>60</v>
      </c>
      <c r="D4" s="90" t="s">
        <v>61</v>
      </c>
      <c r="E4" s="37" t="s">
        <v>31</v>
      </c>
      <c r="F4" s="37" t="s">
        <v>62</v>
      </c>
    </row>
    <row r="5" ht="14.25" customHeight="1" spans="1:6">
      <c r="A5" s="35"/>
      <c r="B5" s="38"/>
      <c r="C5" s="90"/>
      <c r="D5" s="90"/>
      <c r="E5" s="37"/>
      <c r="F5" s="37"/>
    </row>
    <row r="6" ht="8.25" customHeight="1" spans="1:6">
      <c r="A6" s="35"/>
      <c r="B6" s="38"/>
      <c r="C6" s="90"/>
      <c r="D6" s="90"/>
      <c r="E6" s="37"/>
      <c r="F6" s="37"/>
    </row>
    <row r="7" ht="19.5" customHeight="1" spans="1:6">
      <c r="A7" s="35" t="s">
        <v>63</v>
      </c>
      <c r="B7" s="91">
        <v>31144</v>
      </c>
      <c r="C7" s="91">
        <v>58932</v>
      </c>
      <c r="D7" s="41">
        <v>43538</v>
      </c>
      <c r="E7" s="87">
        <v>43403</v>
      </c>
      <c r="F7" s="40">
        <f>E7/B7*100</f>
        <v>139.36</v>
      </c>
    </row>
    <row r="8" ht="19.5" customHeight="1" spans="1:6">
      <c r="A8" s="35" t="s">
        <v>64</v>
      </c>
      <c r="B8" s="91">
        <v>15</v>
      </c>
      <c r="C8" s="91">
        <v>6</v>
      </c>
      <c r="D8" s="41">
        <v>106</v>
      </c>
      <c r="E8" s="87">
        <v>144</v>
      </c>
      <c r="F8" s="40"/>
    </row>
    <row r="9" ht="19.5" customHeight="1" spans="1:6">
      <c r="A9" s="35" t="s">
        <v>65</v>
      </c>
      <c r="B9" s="91">
        <v>1126</v>
      </c>
      <c r="C9" s="91">
        <v>1302</v>
      </c>
      <c r="D9" s="41">
        <v>1380</v>
      </c>
      <c r="E9" s="87">
        <v>990</v>
      </c>
      <c r="F9" s="40">
        <f t="shared" ref="F9:F32" si="0">E9/B9*100</f>
        <v>87.92</v>
      </c>
    </row>
    <row r="10" ht="19.5" customHeight="1" spans="1:6">
      <c r="A10" s="35" t="s">
        <v>66</v>
      </c>
      <c r="B10" s="91">
        <v>27414</v>
      </c>
      <c r="C10" s="91">
        <v>22520</v>
      </c>
      <c r="D10" s="41">
        <v>23833</v>
      </c>
      <c r="E10" s="87">
        <v>23796</v>
      </c>
      <c r="F10" s="40">
        <f t="shared" si="0"/>
        <v>86.8</v>
      </c>
    </row>
    <row r="11" ht="19.5" customHeight="1" spans="1:6">
      <c r="A11" s="35" t="s">
        <v>67</v>
      </c>
      <c r="B11" s="91">
        <v>1089</v>
      </c>
      <c r="C11" s="91">
        <v>5700</v>
      </c>
      <c r="D11" s="41">
        <v>5704</v>
      </c>
      <c r="E11" s="87">
        <v>169</v>
      </c>
      <c r="F11" s="40">
        <f t="shared" si="0"/>
        <v>15.52</v>
      </c>
    </row>
    <row r="12" ht="19.5" customHeight="1" spans="1:6">
      <c r="A12" s="35" t="s">
        <v>68</v>
      </c>
      <c r="B12" s="91">
        <v>1010</v>
      </c>
      <c r="C12" s="91">
        <v>458</v>
      </c>
      <c r="D12" s="41">
        <v>392</v>
      </c>
      <c r="E12" s="87">
        <v>420</v>
      </c>
      <c r="F12" s="40">
        <f t="shared" si="0"/>
        <v>41.58</v>
      </c>
    </row>
    <row r="13" ht="19.5" customHeight="1" spans="1:6">
      <c r="A13" s="35" t="s">
        <v>69</v>
      </c>
      <c r="B13" s="91">
        <v>18794</v>
      </c>
      <c r="C13" s="91">
        <v>16563</v>
      </c>
      <c r="D13" s="41">
        <v>19186</v>
      </c>
      <c r="E13" s="87">
        <v>21487</v>
      </c>
      <c r="F13" s="40">
        <f t="shared" si="0"/>
        <v>114.33</v>
      </c>
    </row>
    <row r="14" ht="19.5" customHeight="1" spans="1:6">
      <c r="A14" s="35" t="s">
        <v>70</v>
      </c>
      <c r="B14" s="91">
        <v>18280</v>
      </c>
      <c r="C14" s="91">
        <v>12601</v>
      </c>
      <c r="D14" s="41">
        <v>12801</v>
      </c>
      <c r="E14" s="87">
        <v>17376</v>
      </c>
      <c r="F14" s="40">
        <f t="shared" si="0"/>
        <v>95.05</v>
      </c>
    </row>
    <row r="15" ht="19.5" customHeight="1" spans="1:6">
      <c r="A15" s="35" t="s">
        <v>71</v>
      </c>
      <c r="B15" s="91">
        <v>206</v>
      </c>
      <c r="C15" s="91">
        <v>299</v>
      </c>
      <c r="D15" s="41">
        <v>6479</v>
      </c>
      <c r="E15" s="87">
        <v>130</v>
      </c>
      <c r="F15" s="40">
        <f t="shared" si="0"/>
        <v>63.11</v>
      </c>
    </row>
    <row r="16" ht="19.5" customHeight="1" spans="1:6">
      <c r="A16" s="35" t="s">
        <v>72</v>
      </c>
      <c r="B16" s="91">
        <v>15943</v>
      </c>
      <c r="C16" s="91">
        <v>17242</v>
      </c>
      <c r="D16" s="41">
        <v>17407</v>
      </c>
      <c r="E16" s="87">
        <v>14120</v>
      </c>
      <c r="F16" s="40">
        <f t="shared" si="0"/>
        <v>88.57</v>
      </c>
    </row>
    <row r="17" ht="19.5" customHeight="1" spans="1:6">
      <c r="A17" s="35" t="s">
        <v>73</v>
      </c>
      <c r="B17" s="91">
        <v>5643</v>
      </c>
      <c r="C17" s="91">
        <v>2010</v>
      </c>
      <c r="D17" s="41">
        <v>2173</v>
      </c>
      <c r="E17" s="87">
        <v>2968</v>
      </c>
      <c r="F17" s="40">
        <f t="shared" si="0"/>
        <v>52.6</v>
      </c>
    </row>
    <row r="18" ht="19.5" customHeight="1" spans="1:6">
      <c r="A18" s="35" t="s">
        <v>74</v>
      </c>
      <c r="B18" s="91">
        <v>1537</v>
      </c>
      <c r="C18" s="91">
        <v>4529</v>
      </c>
      <c r="D18" s="41">
        <v>4453</v>
      </c>
      <c r="E18" s="87">
        <v>405</v>
      </c>
      <c r="F18" s="40">
        <f t="shared" si="0"/>
        <v>26.35</v>
      </c>
    </row>
    <row r="19" ht="19.5" customHeight="1" spans="1:6">
      <c r="A19" s="35" t="s">
        <v>75</v>
      </c>
      <c r="B19" s="91">
        <v>289</v>
      </c>
      <c r="C19" s="91">
        <v>227</v>
      </c>
      <c r="D19" s="41">
        <v>210</v>
      </c>
      <c r="E19" s="87">
        <v>573</v>
      </c>
      <c r="F19" s="40">
        <f t="shared" si="0"/>
        <v>198.27</v>
      </c>
    </row>
    <row r="20" ht="19.5" customHeight="1" spans="1:6">
      <c r="A20" s="35" t="s">
        <v>76</v>
      </c>
      <c r="B20" s="91">
        <v>4167</v>
      </c>
      <c r="C20" s="91">
        <v>1234</v>
      </c>
      <c r="D20" s="41">
        <v>1069</v>
      </c>
      <c r="E20" s="87">
        <v>818</v>
      </c>
      <c r="F20" s="40">
        <f t="shared" si="0"/>
        <v>19.63</v>
      </c>
    </row>
    <row r="21" ht="19.5" customHeight="1" spans="1:6">
      <c r="A21" s="35" t="s">
        <v>77</v>
      </c>
      <c r="B21" s="92"/>
      <c r="C21" s="91"/>
      <c r="D21" s="41"/>
      <c r="E21" s="88"/>
      <c r="F21" s="35"/>
    </row>
    <row r="22" ht="19.5" customHeight="1" spans="1:6">
      <c r="A22" s="35" t="s">
        <v>78</v>
      </c>
      <c r="B22" s="92"/>
      <c r="C22" s="91"/>
      <c r="D22" s="41"/>
      <c r="E22" s="88"/>
      <c r="F22" s="35"/>
    </row>
    <row r="23" ht="19.5" customHeight="1" spans="1:6">
      <c r="A23" s="35" t="s">
        <v>79</v>
      </c>
      <c r="B23" s="91">
        <v>471</v>
      </c>
      <c r="C23" s="91">
        <v>683</v>
      </c>
      <c r="D23" s="41">
        <v>709</v>
      </c>
      <c r="E23" s="87"/>
      <c r="F23" s="40">
        <f t="shared" si="0"/>
        <v>0</v>
      </c>
    </row>
    <row r="24" ht="19.5" customHeight="1" spans="1:6">
      <c r="A24" s="35" t="s">
        <v>80</v>
      </c>
      <c r="B24" s="91">
        <v>6208</v>
      </c>
      <c r="C24" s="91">
        <v>9693</v>
      </c>
      <c r="D24" s="41">
        <v>10212</v>
      </c>
      <c r="E24" s="87">
        <v>3703</v>
      </c>
      <c r="F24" s="40">
        <f t="shared" si="0"/>
        <v>59.65</v>
      </c>
    </row>
    <row r="25" ht="19.5" customHeight="1" spans="1:6">
      <c r="A25" s="35" t="s">
        <v>81</v>
      </c>
      <c r="B25" s="91"/>
      <c r="C25" s="91"/>
      <c r="D25" s="41"/>
      <c r="E25" s="87"/>
      <c r="F25" s="40"/>
    </row>
    <row r="26" ht="19.5" customHeight="1" spans="1:6">
      <c r="A26" s="35" t="s">
        <v>82</v>
      </c>
      <c r="B26" s="91">
        <v>1500</v>
      </c>
      <c r="C26" s="91">
        <v>1493</v>
      </c>
      <c r="D26" s="41">
        <v>1394</v>
      </c>
      <c r="E26" s="87">
        <v>1394</v>
      </c>
      <c r="F26" s="40">
        <f t="shared" si="0"/>
        <v>92.93</v>
      </c>
    </row>
    <row r="27" ht="19.5" customHeight="1" spans="1:6">
      <c r="A27" s="35" t="s">
        <v>83</v>
      </c>
      <c r="B27" s="91">
        <v>1218</v>
      </c>
      <c r="C27" s="91"/>
      <c r="D27" s="41"/>
      <c r="E27" s="87">
        <v>1350</v>
      </c>
      <c r="F27" s="40">
        <f t="shared" si="0"/>
        <v>110.84</v>
      </c>
    </row>
    <row r="28" ht="19.5" customHeight="1" spans="1:6">
      <c r="A28" s="35" t="s">
        <v>84</v>
      </c>
      <c r="B28" s="91">
        <v>538</v>
      </c>
      <c r="C28" s="91"/>
      <c r="D28" s="41">
        <v>24</v>
      </c>
      <c r="E28" s="87"/>
      <c r="F28" s="40">
        <f t="shared" si="0"/>
        <v>0</v>
      </c>
    </row>
    <row r="29" ht="19.5" customHeight="1" spans="1:6">
      <c r="A29" s="35" t="s">
        <v>85</v>
      </c>
      <c r="B29" s="93"/>
      <c r="C29" s="93"/>
      <c r="D29" s="35"/>
      <c r="E29" s="89"/>
      <c r="F29" s="40"/>
    </row>
    <row r="30" ht="19.5" customHeight="1" spans="1:6">
      <c r="A30" s="35" t="s">
        <v>86</v>
      </c>
      <c r="B30" s="35">
        <v>1380</v>
      </c>
      <c r="C30" s="38">
        <v>1218</v>
      </c>
      <c r="D30" s="35">
        <v>1218</v>
      </c>
      <c r="E30" s="35">
        <v>1157</v>
      </c>
      <c r="F30" s="40">
        <f t="shared" si="0"/>
        <v>83.84</v>
      </c>
    </row>
    <row r="31" ht="19.5" customHeight="1" spans="1:6">
      <c r="A31" s="35" t="s">
        <v>87</v>
      </c>
      <c r="B31" s="35"/>
      <c r="C31" s="38"/>
      <c r="D31" s="35"/>
      <c r="E31" s="35"/>
      <c r="F31" s="40"/>
    </row>
    <row r="32" customHeight="1" spans="1:6">
      <c r="A32" s="35" t="s">
        <v>88</v>
      </c>
      <c r="B32" s="35">
        <f>SUM(B7:B31)</f>
        <v>137972</v>
      </c>
      <c r="C32" s="38">
        <f>SUM(C7:C31)</f>
        <v>156710</v>
      </c>
      <c r="D32" s="35">
        <f>SUM(D7:D31)</f>
        <v>152288</v>
      </c>
      <c r="E32" s="35">
        <f>SUM(E7:E31)</f>
        <v>134403</v>
      </c>
      <c r="F32" s="40">
        <f t="shared" si="0"/>
        <v>97.41</v>
      </c>
    </row>
  </sheetData>
  <mergeCells count="7">
    <mergeCell ref="A2:F2"/>
    <mergeCell ref="A4:A6"/>
    <mergeCell ref="B4:B6"/>
    <mergeCell ref="C4:C6"/>
    <mergeCell ref="D4:D6"/>
    <mergeCell ref="E4:E6"/>
    <mergeCell ref="F4:F6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27F92C"/>
  </sheetPr>
  <dimension ref="A1:F32"/>
  <sheetViews>
    <sheetView topLeftCell="A11" workbookViewId="0">
      <selection activeCell="F12" sqref="F12"/>
    </sheetView>
  </sheetViews>
  <sheetFormatPr defaultColWidth="8.75" defaultRowHeight="16.5" customHeight="1" outlineLevelCol="5"/>
  <cols>
    <col min="1" max="1" width="22.625" customWidth="1"/>
    <col min="2" max="2" width="13.25" customWidth="1"/>
    <col min="3" max="5" width="9" customWidth="1"/>
    <col min="6" max="6" width="11.125" customWidth="1"/>
    <col min="7" max="26" width="9" customWidth="1"/>
  </cols>
  <sheetData>
    <row r="1" customFormat="1" ht="20.45" customHeight="1" spans="1:1">
      <c r="A1" t="s">
        <v>89</v>
      </c>
    </row>
    <row r="2" customFormat="1" ht="49.5" customHeight="1" spans="1:6">
      <c r="A2" s="36" t="s">
        <v>90</v>
      </c>
      <c r="B2" s="36"/>
      <c r="C2" s="36"/>
      <c r="D2" s="36"/>
      <c r="E2" s="36"/>
      <c r="F2" s="36"/>
    </row>
    <row r="3" customFormat="1" customHeight="1" spans="6:6">
      <c r="F3" t="s">
        <v>2</v>
      </c>
    </row>
    <row r="4" customFormat="1" customHeight="1" spans="1:6">
      <c r="A4" s="35" t="s">
        <v>58</v>
      </c>
      <c r="B4" s="38" t="s">
        <v>59</v>
      </c>
      <c r="C4" s="90" t="s">
        <v>60</v>
      </c>
      <c r="D4" s="90" t="s">
        <v>61</v>
      </c>
      <c r="E4" s="37" t="s">
        <v>31</v>
      </c>
      <c r="F4" s="37" t="s">
        <v>62</v>
      </c>
    </row>
    <row r="5" customFormat="1" ht="14.25" customHeight="1" spans="1:6">
      <c r="A5" s="35"/>
      <c r="B5" s="38"/>
      <c r="C5" s="90"/>
      <c r="D5" s="90"/>
      <c r="E5" s="37"/>
      <c r="F5" s="37"/>
    </row>
    <row r="6" customFormat="1" ht="8.25" customHeight="1" spans="1:6">
      <c r="A6" s="35"/>
      <c r="B6" s="38"/>
      <c r="C6" s="90"/>
      <c r="D6" s="90"/>
      <c r="E6" s="37"/>
      <c r="F6" s="37"/>
    </row>
    <row r="7" customFormat="1" ht="19.5" customHeight="1" spans="1:6">
      <c r="A7" s="35" t="s">
        <v>63</v>
      </c>
      <c r="B7" s="91">
        <v>31144</v>
      </c>
      <c r="C7" s="91">
        <v>58932</v>
      </c>
      <c r="D7" s="41">
        <v>43538</v>
      </c>
      <c r="E7" s="87">
        <v>43403</v>
      </c>
      <c r="F7" s="40">
        <f t="shared" ref="F7:F20" si="0">E7/B7*100</f>
        <v>139.36</v>
      </c>
    </row>
    <row r="8" customFormat="1" ht="19.5" customHeight="1" spans="1:6">
      <c r="A8" s="35" t="s">
        <v>64</v>
      </c>
      <c r="B8" s="91">
        <v>15</v>
      </c>
      <c r="C8" s="91">
        <v>6</v>
      </c>
      <c r="D8" s="41">
        <v>106</v>
      </c>
      <c r="E8" s="87">
        <v>144</v>
      </c>
      <c r="F8" s="40"/>
    </row>
    <row r="9" customFormat="1" ht="19.5" customHeight="1" spans="1:6">
      <c r="A9" s="35" t="s">
        <v>65</v>
      </c>
      <c r="B9" s="91">
        <v>1126</v>
      </c>
      <c r="C9" s="91">
        <v>1302</v>
      </c>
      <c r="D9" s="41">
        <v>1380</v>
      </c>
      <c r="E9" s="87">
        <v>990</v>
      </c>
      <c r="F9" s="40">
        <f t="shared" si="0"/>
        <v>87.92</v>
      </c>
    </row>
    <row r="10" customFormat="1" ht="19.5" customHeight="1" spans="1:6">
      <c r="A10" s="35" t="s">
        <v>66</v>
      </c>
      <c r="B10" s="91">
        <v>27414</v>
      </c>
      <c r="C10" s="91">
        <v>22520</v>
      </c>
      <c r="D10" s="41">
        <v>23833</v>
      </c>
      <c r="E10" s="87">
        <v>23796</v>
      </c>
      <c r="F10" s="40">
        <f t="shared" si="0"/>
        <v>86.8</v>
      </c>
    </row>
    <row r="11" customFormat="1" ht="19.5" customHeight="1" spans="1:6">
      <c r="A11" s="35" t="s">
        <v>67</v>
      </c>
      <c r="B11" s="91">
        <v>1089</v>
      </c>
      <c r="C11" s="91">
        <v>5700</v>
      </c>
      <c r="D11" s="41">
        <v>5704</v>
      </c>
      <c r="E11" s="87">
        <v>169</v>
      </c>
      <c r="F11" s="40">
        <f t="shared" si="0"/>
        <v>15.52</v>
      </c>
    </row>
    <row r="12" customFormat="1" ht="19.5" customHeight="1" spans="1:6">
      <c r="A12" s="35" t="s">
        <v>68</v>
      </c>
      <c r="B12" s="91">
        <v>1010</v>
      </c>
      <c r="C12" s="91">
        <v>458</v>
      </c>
      <c r="D12" s="41">
        <v>392</v>
      </c>
      <c r="E12" s="87">
        <v>420</v>
      </c>
      <c r="F12" s="40">
        <f t="shared" si="0"/>
        <v>41.58</v>
      </c>
    </row>
    <row r="13" customFormat="1" ht="19.5" customHeight="1" spans="1:6">
      <c r="A13" s="35" t="s">
        <v>69</v>
      </c>
      <c r="B13" s="91">
        <v>18794</v>
      </c>
      <c r="C13" s="91">
        <v>16563</v>
      </c>
      <c r="D13" s="41">
        <v>19186</v>
      </c>
      <c r="E13" s="87">
        <v>21487</v>
      </c>
      <c r="F13" s="40">
        <f t="shared" si="0"/>
        <v>114.33</v>
      </c>
    </row>
    <row r="14" customFormat="1" ht="19.5" customHeight="1" spans="1:6">
      <c r="A14" s="35" t="s">
        <v>70</v>
      </c>
      <c r="B14" s="91">
        <v>18280</v>
      </c>
      <c r="C14" s="91">
        <v>12601</v>
      </c>
      <c r="D14" s="41">
        <v>12801</v>
      </c>
      <c r="E14" s="87">
        <v>17376</v>
      </c>
      <c r="F14" s="40">
        <f t="shared" si="0"/>
        <v>95.05</v>
      </c>
    </row>
    <row r="15" customFormat="1" ht="19.5" customHeight="1" spans="1:6">
      <c r="A15" s="35" t="s">
        <v>71</v>
      </c>
      <c r="B15" s="91">
        <v>206</v>
      </c>
      <c r="C15" s="91">
        <v>299</v>
      </c>
      <c r="D15" s="41">
        <v>6479</v>
      </c>
      <c r="E15" s="87">
        <v>130</v>
      </c>
      <c r="F15" s="40">
        <f t="shared" si="0"/>
        <v>63.11</v>
      </c>
    </row>
    <row r="16" customFormat="1" ht="19.5" customHeight="1" spans="1:6">
      <c r="A16" s="35" t="s">
        <v>72</v>
      </c>
      <c r="B16" s="91">
        <v>15943</v>
      </c>
      <c r="C16" s="91">
        <v>17242</v>
      </c>
      <c r="D16" s="41">
        <v>17407</v>
      </c>
      <c r="E16" s="87">
        <v>14120</v>
      </c>
      <c r="F16" s="40">
        <f t="shared" si="0"/>
        <v>88.57</v>
      </c>
    </row>
    <row r="17" customFormat="1" ht="19.5" customHeight="1" spans="1:6">
      <c r="A17" s="35" t="s">
        <v>73</v>
      </c>
      <c r="B17" s="91">
        <v>5643</v>
      </c>
      <c r="C17" s="91">
        <v>2010</v>
      </c>
      <c r="D17" s="41">
        <v>2173</v>
      </c>
      <c r="E17" s="87">
        <v>2968</v>
      </c>
      <c r="F17" s="40">
        <f t="shared" si="0"/>
        <v>52.6</v>
      </c>
    </row>
    <row r="18" customFormat="1" ht="19.5" customHeight="1" spans="1:6">
      <c r="A18" s="35" t="s">
        <v>74</v>
      </c>
      <c r="B18" s="91">
        <v>1537</v>
      </c>
      <c r="C18" s="91">
        <v>4529</v>
      </c>
      <c r="D18" s="41">
        <v>4453</v>
      </c>
      <c r="E18" s="87">
        <v>405</v>
      </c>
      <c r="F18" s="40">
        <f t="shared" si="0"/>
        <v>26.35</v>
      </c>
    </row>
    <row r="19" customFormat="1" ht="19.5" customHeight="1" spans="1:6">
      <c r="A19" s="35" t="s">
        <v>75</v>
      </c>
      <c r="B19" s="91">
        <v>289</v>
      </c>
      <c r="C19" s="91">
        <v>227</v>
      </c>
      <c r="D19" s="41">
        <v>210</v>
      </c>
      <c r="E19" s="87">
        <v>573</v>
      </c>
      <c r="F19" s="40">
        <f t="shared" si="0"/>
        <v>198.27</v>
      </c>
    </row>
    <row r="20" customFormat="1" ht="19.5" customHeight="1" spans="1:6">
      <c r="A20" s="35" t="s">
        <v>76</v>
      </c>
      <c r="B20" s="91">
        <v>4167</v>
      </c>
      <c r="C20" s="91">
        <v>1234</v>
      </c>
      <c r="D20" s="41">
        <v>1069</v>
      </c>
      <c r="E20" s="87">
        <v>818</v>
      </c>
      <c r="F20" s="40">
        <f t="shared" si="0"/>
        <v>19.63</v>
      </c>
    </row>
    <row r="21" customFormat="1" ht="19.5" customHeight="1" spans="1:6">
      <c r="A21" s="35" t="s">
        <v>77</v>
      </c>
      <c r="B21" s="92"/>
      <c r="C21" s="91"/>
      <c r="D21" s="41"/>
      <c r="E21" s="88"/>
      <c r="F21" s="35"/>
    </row>
    <row r="22" customFormat="1" ht="19.5" customHeight="1" spans="1:6">
      <c r="A22" s="35" t="s">
        <v>78</v>
      </c>
      <c r="B22" s="92"/>
      <c r="C22" s="91"/>
      <c r="D22" s="41"/>
      <c r="E22" s="88"/>
      <c r="F22" s="35"/>
    </row>
    <row r="23" customFormat="1" ht="19.5" customHeight="1" spans="1:6">
      <c r="A23" s="35" t="s">
        <v>79</v>
      </c>
      <c r="B23" s="91">
        <v>471</v>
      </c>
      <c r="C23" s="91">
        <v>683</v>
      </c>
      <c r="D23" s="41">
        <v>709</v>
      </c>
      <c r="E23" s="87"/>
      <c r="F23" s="40">
        <f t="shared" ref="F23:F28" si="1">E23/B23*100</f>
        <v>0</v>
      </c>
    </row>
    <row r="24" customFormat="1" ht="19.5" customHeight="1" spans="1:6">
      <c r="A24" s="35" t="s">
        <v>80</v>
      </c>
      <c r="B24" s="91">
        <v>6208</v>
      </c>
      <c r="C24" s="91">
        <v>9693</v>
      </c>
      <c r="D24" s="41">
        <v>10212</v>
      </c>
      <c r="E24" s="87">
        <v>3703</v>
      </c>
      <c r="F24" s="40">
        <f t="shared" si="1"/>
        <v>59.65</v>
      </c>
    </row>
    <row r="25" customFormat="1" ht="19.5" customHeight="1" spans="1:6">
      <c r="A25" s="35" t="s">
        <v>81</v>
      </c>
      <c r="B25" s="91"/>
      <c r="C25" s="91"/>
      <c r="D25" s="41"/>
      <c r="E25" s="87"/>
      <c r="F25" s="40"/>
    </row>
    <row r="26" customFormat="1" ht="19.5" customHeight="1" spans="1:6">
      <c r="A26" s="35" t="s">
        <v>82</v>
      </c>
      <c r="B26" s="91">
        <v>1500</v>
      </c>
      <c r="C26" s="91">
        <v>1493</v>
      </c>
      <c r="D26" s="41">
        <v>1394</v>
      </c>
      <c r="E26" s="87">
        <v>1394</v>
      </c>
      <c r="F26" s="40">
        <f t="shared" si="1"/>
        <v>92.93</v>
      </c>
    </row>
    <row r="27" customFormat="1" ht="19.5" customHeight="1" spans="1:6">
      <c r="A27" s="35" t="s">
        <v>83</v>
      </c>
      <c r="B27" s="91">
        <v>1218</v>
      </c>
      <c r="C27" s="91"/>
      <c r="D27" s="41"/>
      <c r="E27" s="87">
        <v>1350</v>
      </c>
      <c r="F27" s="40">
        <f t="shared" si="1"/>
        <v>110.84</v>
      </c>
    </row>
    <row r="28" customFormat="1" ht="19.5" customHeight="1" spans="1:6">
      <c r="A28" s="35" t="s">
        <v>84</v>
      </c>
      <c r="B28" s="91">
        <v>538</v>
      </c>
      <c r="C28" s="91"/>
      <c r="D28" s="41">
        <v>24</v>
      </c>
      <c r="E28" s="87"/>
      <c r="F28" s="40">
        <f t="shared" si="1"/>
        <v>0</v>
      </c>
    </row>
    <row r="29" customFormat="1" ht="19.5" customHeight="1" spans="1:6">
      <c r="A29" s="35" t="s">
        <v>85</v>
      </c>
      <c r="B29" s="93"/>
      <c r="C29" s="93"/>
      <c r="D29" s="35"/>
      <c r="E29" s="89"/>
      <c r="F29" s="40"/>
    </row>
    <row r="30" customFormat="1" ht="19.5" customHeight="1" spans="1:6">
      <c r="A30" s="35" t="s">
        <v>86</v>
      </c>
      <c r="B30" s="35">
        <v>1380</v>
      </c>
      <c r="C30" s="38">
        <v>1218</v>
      </c>
      <c r="D30" s="35">
        <v>1218</v>
      </c>
      <c r="E30" s="35">
        <v>1157</v>
      </c>
      <c r="F30" s="40">
        <f>E30/B30*100</f>
        <v>83.84</v>
      </c>
    </row>
    <row r="31" customFormat="1" ht="19.5" customHeight="1" spans="1:6">
      <c r="A31" s="35" t="s">
        <v>87</v>
      </c>
      <c r="B31" s="35"/>
      <c r="C31" s="38"/>
      <c r="D31" s="35"/>
      <c r="E31" s="35"/>
      <c r="F31" s="40"/>
    </row>
    <row r="32" customFormat="1" customHeight="1" spans="1:6">
      <c r="A32" s="35" t="s">
        <v>88</v>
      </c>
      <c r="B32" s="35">
        <f>SUM(B7:B31)</f>
        <v>137972</v>
      </c>
      <c r="C32" s="38">
        <f>SUM(C7:C31)</f>
        <v>156710</v>
      </c>
      <c r="D32" s="35">
        <f>SUM(D7:D31)</f>
        <v>152288</v>
      </c>
      <c r="E32" s="35">
        <f>SUM(E7:E31)</f>
        <v>134403</v>
      </c>
      <c r="F32" s="40">
        <f>E32/B32*100</f>
        <v>97.41</v>
      </c>
    </row>
  </sheetData>
  <mergeCells count="7">
    <mergeCell ref="A2:F2"/>
    <mergeCell ref="A4:A6"/>
    <mergeCell ref="B4:B6"/>
    <mergeCell ref="C4:C6"/>
    <mergeCell ref="D4:D6"/>
    <mergeCell ref="E4:E6"/>
    <mergeCell ref="F4:F6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D30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F17" sqref="F17"/>
    </sheetView>
  </sheetViews>
  <sheetFormatPr defaultColWidth="8.75" defaultRowHeight="14.25" outlineLevelCol="3"/>
  <cols>
    <col min="1" max="1" width="33.625" customWidth="1"/>
    <col min="2" max="2" width="12" customWidth="1"/>
    <col min="3" max="3" width="18.125" customWidth="1"/>
    <col min="4" max="4" width="16.875" customWidth="1"/>
    <col min="5" max="26" width="9" customWidth="1"/>
  </cols>
  <sheetData>
    <row r="1" ht="20.45" customHeight="1" spans="1:1">
      <c r="A1" t="s">
        <v>91</v>
      </c>
    </row>
    <row r="2" ht="33" customHeight="1" spans="1:4">
      <c r="A2" s="36" t="s">
        <v>92</v>
      </c>
      <c r="B2" s="36"/>
      <c r="C2" s="36"/>
      <c r="D2" s="36"/>
    </row>
    <row r="3" ht="18" customHeight="1" spans="4:4">
      <c r="D3" t="s">
        <v>2</v>
      </c>
    </row>
    <row r="4" ht="30.75" customHeight="1" spans="1:4">
      <c r="A4" s="35" t="s">
        <v>93</v>
      </c>
      <c r="B4" s="35" t="s">
        <v>94</v>
      </c>
      <c r="C4" s="35" t="s">
        <v>95</v>
      </c>
      <c r="D4" s="37" t="s">
        <v>96</v>
      </c>
    </row>
    <row r="5" ht="19.5" customHeight="1" spans="1:4">
      <c r="A5" s="35" t="s">
        <v>63</v>
      </c>
      <c r="B5" s="87">
        <v>43403</v>
      </c>
      <c r="C5" s="87">
        <v>43403</v>
      </c>
      <c r="D5" s="35"/>
    </row>
    <row r="6" ht="19.5" customHeight="1" spans="1:4">
      <c r="A6" s="35" t="s">
        <v>64</v>
      </c>
      <c r="B6" s="87">
        <v>144</v>
      </c>
      <c r="C6" s="87">
        <v>144</v>
      </c>
      <c r="D6" s="35"/>
    </row>
    <row r="7" ht="19.5" customHeight="1" spans="1:4">
      <c r="A7" s="35" t="s">
        <v>65</v>
      </c>
      <c r="B7" s="87">
        <v>990</v>
      </c>
      <c r="C7" s="87">
        <v>990</v>
      </c>
      <c r="D7" s="35">
        <v>0</v>
      </c>
    </row>
    <row r="8" ht="19.5" customHeight="1" spans="1:4">
      <c r="A8" s="35" t="s">
        <v>66</v>
      </c>
      <c r="B8" s="87">
        <v>23796</v>
      </c>
      <c r="C8" s="87">
        <v>23796</v>
      </c>
      <c r="D8" s="35">
        <v>0</v>
      </c>
    </row>
    <row r="9" ht="19.5" customHeight="1" spans="1:4">
      <c r="A9" s="35" t="s">
        <v>67</v>
      </c>
      <c r="B9" s="87">
        <v>169</v>
      </c>
      <c r="C9" s="87">
        <v>169</v>
      </c>
      <c r="D9" s="35"/>
    </row>
    <row r="10" ht="19.5" customHeight="1" spans="1:4">
      <c r="A10" s="35" t="s">
        <v>68</v>
      </c>
      <c r="B10" s="87">
        <v>420</v>
      </c>
      <c r="C10" s="87">
        <v>420</v>
      </c>
      <c r="D10" s="35"/>
    </row>
    <row r="11" ht="19.5" customHeight="1" spans="1:4">
      <c r="A11" s="35" t="s">
        <v>69</v>
      </c>
      <c r="B11" s="87">
        <v>21487</v>
      </c>
      <c r="C11" s="87">
        <v>21487</v>
      </c>
      <c r="D11" s="35"/>
    </row>
    <row r="12" s="42" customFormat="1" ht="19.5" customHeight="1" spans="1:4">
      <c r="A12" s="38" t="s">
        <v>70</v>
      </c>
      <c r="B12" s="87">
        <v>17376</v>
      </c>
      <c r="C12" s="87">
        <v>17376</v>
      </c>
      <c r="D12" s="38"/>
    </row>
    <row r="13" ht="19.5" customHeight="1" spans="1:4">
      <c r="A13" s="35" t="s">
        <v>71</v>
      </c>
      <c r="B13" s="87">
        <v>130</v>
      </c>
      <c r="C13" s="87">
        <v>130</v>
      </c>
      <c r="D13" s="35"/>
    </row>
    <row r="14" ht="19.5" customHeight="1" spans="1:4">
      <c r="A14" s="35" t="s">
        <v>72</v>
      </c>
      <c r="B14" s="87">
        <v>14120</v>
      </c>
      <c r="C14" s="87">
        <v>14120</v>
      </c>
      <c r="D14" s="35"/>
    </row>
    <row r="15" ht="19.5" customHeight="1" spans="1:4">
      <c r="A15" s="35" t="s">
        <v>73</v>
      </c>
      <c r="B15" s="87">
        <v>2968</v>
      </c>
      <c r="C15" s="87">
        <v>2968</v>
      </c>
      <c r="D15" s="35"/>
    </row>
    <row r="16" ht="19.5" customHeight="1" spans="1:4">
      <c r="A16" s="35" t="s">
        <v>74</v>
      </c>
      <c r="B16" s="87">
        <v>405</v>
      </c>
      <c r="C16" s="87">
        <v>405</v>
      </c>
      <c r="D16" s="35"/>
    </row>
    <row r="17" ht="19.5" customHeight="1" spans="1:4">
      <c r="A17" s="35" t="s">
        <v>75</v>
      </c>
      <c r="B17" s="87">
        <v>573</v>
      </c>
      <c r="C17" s="87">
        <v>573</v>
      </c>
      <c r="D17" s="35">
        <v>0</v>
      </c>
    </row>
    <row r="18" ht="19.5" customHeight="1" spans="1:4">
      <c r="A18" s="35" t="s">
        <v>76</v>
      </c>
      <c r="B18" s="87">
        <v>818</v>
      </c>
      <c r="C18" s="87">
        <v>818</v>
      </c>
      <c r="D18" s="35">
        <v>0</v>
      </c>
    </row>
    <row r="19" ht="19.5" customHeight="1" spans="1:4">
      <c r="A19" s="35" t="s">
        <v>77</v>
      </c>
      <c r="B19" s="88"/>
      <c r="C19" s="88"/>
      <c r="D19" s="35">
        <v>0</v>
      </c>
    </row>
    <row r="20" ht="19.5" customHeight="1" spans="1:4">
      <c r="A20" s="35" t="s">
        <v>79</v>
      </c>
      <c r="B20" s="88"/>
      <c r="C20" s="88"/>
      <c r="D20" s="35">
        <v>0</v>
      </c>
    </row>
    <row r="21" ht="19.5" customHeight="1" spans="1:4">
      <c r="A21" s="35" t="s">
        <v>80</v>
      </c>
      <c r="B21" s="87"/>
      <c r="C21" s="87"/>
      <c r="D21" s="35">
        <v>0</v>
      </c>
    </row>
    <row r="22" ht="19.5" customHeight="1" spans="1:4">
      <c r="A22" s="35" t="s">
        <v>81</v>
      </c>
      <c r="B22" s="87">
        <v>3703</v>
      </c>
      <c r="C22" s="87">
        <v>3703</v>
      </c>
      <c r="D22" s="35">
        <v>0</v>
      </c>
    </row>
    <row r="23" ht="19.5" customHeight="1" spans="1:4">
      <c r="A23" s="35" t="s">
        <v>82</v>
      </c>
      <c r="B23" s="87"/>
      <c r="C23" s="87"/>
      <c r="D23" s="35">
        <v>0</v>
      </c>
    </row>
    <row r="24" ht="19.5" customHeight="1" spans="1:4">
      <c r="A24" s="35" t="s">
        <v>83</v>
      </c>
      <c r="B24" s="87">
        <v>1394</v>
      </c>
      <c r="C24" s="87">
        <v>1394</v>
      </c>
      <c r="D24" s="35">
        <v>0</v>
      </c>
    </row>
    <row r="25" ht="19.5" customHeight="1" spans="1:4">
      <c r="A25" s="35" t="s">
        <v>84</v>
      </c>
      <c r="B25" s="87">
        <v>1350</v>
      </c>
      <c r="C25" s="87">
        <v>1350</v>
      </c>
      <c r="D25" s="35">
        <v>0</v>
      </c>
    </row>
    <row r="26" ht="19.5" customHeight="1" spans="1:4">
      <c r="A26" s="35" t="s">
        <v>85</v>
      </c>
      <c r="B26" s="87"/>
      <c r="C26" s="87"/>
      <c r="D26" s="35">
        <v>0</v>
      </c>
    </row>
    <row r="27" ht="19.5" customHeight="1" spans="1:4">
      <c r="A27" s="35" t="s">
        <v>86</v>
      </c>
      <c r="B27" s="89"/>
      <c r="C27" s="89"/>
      <c r="D27" s="35">
        <v>0</v>
      </c>
    </row>
    <row r="28" ht="19.5" customHeight="1" spans="1:4">
      <c r="A28" s="35" t="s">
        <v>87</v>
      </c>
      <c r="B28" s="35">
        <v>1157</v>
      </c>
      <c r="C28" s="35">
        <v>1157</v>
      </c>
      <c r="D28" s="35">
        <v>0</v>
      </c>
    </row>
    <row r="29" ht="19.5" customHeight="1" spans="1:4">
      <c r="A29" s="35" t="s">
        <v>97</v>
      </c>
      <c r="B29" s="35">
        <f>SUM(B5:B28)</f>
        <v>134403</v>
      </c>
      <c r="C29" s="35">
        <f>SUM(C5:C28)</f>
        <v>134403</v>
      </c>
      <c r="D29" s="35">
        <f>SUM(D5:D28)</f>
        <v>0</v>
      </c>
    </row>
    <row r="30" ht="24" customHeight="1"/>
  </sheetData>
  <mergeCells count="1">
    <mergeCell ref="A2:D2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G1346"/>
  <sheetViews>
    <sheetView showZeros="0" workbookViewId="0">
      <pane xSplit="1" ySplit="5" topLeftCell="B1223" activePane="bottomRight" state="frozen"/>
      <selection/>
      <selection pane="topRight"/>
      <selection pane="bottomLeft"/>
      <selection pane="bottomRight" activeCell="E14" sqref="E14"/>
    </sheetView>
  </sheetViews>
  <sheetFormatPr defaultColWidth="9" defaultRowHeight="14.25" outlineLevelCol="6"/>
  <cols>
    <col min="1" max="1" width="9" style="52"/>
    <col min="2" max="2" width="30.375" style="50" customWidth="1"/>
    <col min="3" max="3" width="9.5" style="53" customWidth="1"/>
    <col min="4" max="5" width="12.75" style="53" customWidth="1"/>
    <col min="6" max="6" width="8.63333333333333" style="53" customWidth="1"/>
    <col min="7" max="7" width="10.5" style="53" customWidth="1"/>
    <col min="8" max="16384" width="9" style="50"/>
  </cols>
  <sheetData>
    <row r="1" s="50" customFormat="1" spans="1:7">
      <c r="A1" s="54" t="s">
        <v>98</v>
      </c>
      <c r="C1" s="53"/>
      <c r="D1" s="53"/>
      <c r="E1" s="53"/>
      <c r="F1" s="55" t="s">
        <v>99</v>
      </c>
      <c r="G1" s="55"/>
    </row>
    <row r="2" s="51" customFormat="1" ht="22.5" spans="1:7">
      <c r="A2" s="56" t="s">
        <v>100</v>
      </c>
      <c r="B2" s="56"/>
      <c r="C2" s="57"/>
      <c r="D2" s="57"/>
      <c r="E2" s="57"/>
      <c r="F2" s="57"/>
      <c r="G2" s="57"/>
    </row>
    <row r="3" s="50" customFormat="1" spans="1:7">
      <c r="A3" s="52"/>
      <c r="C3" s="53"/>
      <c r="D3" s="53"/>
      <c r="E3" s="53"/>
      <c r="F3" s="53"/>
      <c r="G3" s="55" t="s">
        <v>2</v>
      </c>
    </row>
    <row r="4" s="50" customFormat="1" ht="23.1" customHeight="1" spans="1:7">
      <c r="A4" s="58" t="s">
        <v>58</v>
      </c>
      <c r="B4" s="59"/>
      <c r="C4" s="60" t="s">
        <v>101</v>
      </c>
      <c r="D4" s="60" t="s">
        <v>102</v>
      </c>
      <c r="E4" s="61" t="s">
        <v>103</v>
      </c>
      <c r="F4" s="61"/>
      <c r="G4" s="61"/>
    </row>
    <row r="5" s="50" customFormat="1" ht="38.1" customHeight="1" spans="1:7">
      <c r="A5" s="62" t="s">
        <v>104</v>
      </c>
      <c r="B5" s="63" t="s">
        <v>105</v>
      </c>
      <c r="C5" s="64"/>
      <c r="D5" s="64"/>
      <c r="E5" s="61" t="s">
        <v>106</v>
      </c>
      <c r="F5" s="65" t="s">
        <v>107</v>
      </c>
      <c r="G5" s="65" t="s">
        <v>108</v>
      </c>
    </row>
    <row r="6" s="50" customFormat="1" spans="1:7">
      <c r="A6" s="66" t="s">
        <v>109</v>
      </c>
      <c r="B6" s="67" t="s">
        <v>110</v>
      </c>
      <c r="C6" s="68">
        <f>SUM(C7,C19,C28,C39,C50,C61,C72,C80,C89,C102,C111,C122,C134,C141,C149,C155,C162,C169,C176,C183,C190,C198,C204,C210,C217,C245)</f>
        <v>35540</v>
      </c>
      <c r="D6" s="68">
        <v>43538</v>
      </c>
      <c r="E6" s="68">
        <v>43403</v>
      </c>
      <c r="F6" s="69">
        <f>IF(C6=0,"",ROUND(E6/C6*100,1))</f>
        <v>122</v>
      </c>
      <c r="G6" s="69">
        <f>IF(D6=0,"",ROUND(E6/D6*100,1))</f>
        <v>100</v>
      </c>
    </row>
    <row r="7" s="50" customFormat="1" spans="1:7">
      <c r="A7" s="66" t="s">
        <v>111</v>
      </c>
      <c r="B7" s="70" t="s">
        <v>112</v>
      </c>
      <c r="C7" s="68">
        <f>SUM(C8:C18)</f>
        <v>614</v>
      </c>
      <c r="D7" s="68">
        <v>497</v>
      </c>
      <c r="E7" s="68">
        <v>429</v>
      </c>
      <c r="F7" s="69">
        <f>IF(C7=0,"",ROUND(E7/C7*100,1))</f>
        <v>70</v>
      </c>
      <c r="G7" s="69">
        <f>IF(D7=0,"",ROUND(E7/D7*100,1))</f>
        <v>86</v>
      </c>
    </row>
    <row r="8" s="50" customFormat="1" spans="1:7">
      <c r="A8" s="66" t="s">
        <v>113</v>
      </c>
      <c r="B8" s="70" t="s">
        <v>114</v>
      </c>
      <c r="C8" s="71">
        <v>450</v>
      </c>
      <c r="D8" s="72">
        <v>452</v>
      </c>
      <c r="E8" s="71">
        <v>340</v>
      </c>
      <c r="F8" s="69">
        <f t="shared" ref="F6:F69" si="0">IF(C8=0,"",ROUND(E8/C8*100,1))</f>
        <v>76</v>
      </c>
      <c r="G8" s="69">
        <f t="shared" ref="G8:G71" si="1">IF(D8=0,"",ROUND(E8/D8*100,1))</f>
        <v>75</v>
      </c>
    </row>
    <row r="9" s="50" customFormat="1" spans="1:7">
      <c r="A9" s="66" t="s">
        <v>115</v>
      </c>
      <c r="B9" s="70" t="s">
        <v>116</v>
      </c>
      <c r="C9" s="73">
        <v>164</v>
      </c>
      <c r="D9" s="72">
        <v>45</v>
      </c>
      <c r="E9" s="73">
        <v>89</v>
      </c>
      <c r="F9" s="69">
        <f t="shared" si="0"/>
        <v>54</v>
      </c>
      <c r="G9" s="69">
        <f t="shared" si="1"/>
        <v>198</v>
      </c>
    </row>
    <row r="10" s="50" customFormat="1" spans="1:7">
      <c r="A10" s="66" t="s">
        <v>117</v>
      </c>
      <c r="B10" s="74" t="s">
        <v>118</v>
      </c>
      <c r="C10" s="68"/>
      <c r="D10" s="68"/>
      <c r="E10" s="68"/>
      <c r="F10" s="69" t="str">
        <f t="shared" si="0"/>
        <v/>
      </c>
      <c r="G10" s="69" t="str">
        <f t="shared" si="1"/>
        <v/>
      </c>
    </row>
    <row r="11" s="50" customFormat="1" spans="1:7">
      <c r="A11" s="66" t="s">
        <v>119</v>
      </c>
      <c r="B11" s="74" t="s">
        <v>120</v>
      </c>
      <c r="C11" s="68"/>
      <c r="D11" s="68"/>
      <c r="E11" s="68"/>
      <c r="F11" s="69" t="str">
        <f t="shared" si="0"/>
        <v/>
      </c>
      <c r="G11" s="69" t="str">
        <f t="shared" si="1"/>
        <v/>
      </c>
    </row>
    <row r="12" s="50" customFormat="1" spans="1:7">
      <c r="A12" s="66" t="s">
        <v>121</v>
      </c>
      <c r="B12" s="74" t="s">
        <v>122</v>
      </c>
      <c r="C12" s="68"/>
      <c r="D12" s="68"/>
      <c r="E12" s="68"/>
      <c r="F12" s="69" t="str">
        <f t="shared" si="0"/>
        <v/>
      </c>
      <c r="G12" s="69" t="str">
        <f t="shared" si="1"/>
        <v/>
      </c>
    </row>
    <row r="13" s="50" customFormat="1" spans="1:7">
      <c r="A13" s="66" t="s">
        <v>123</v>
      </c>
      <c r="B13" s="67" t="s">
        <v>124</v>
      </c>
      <c r="C13" s="68"/>
      <c r="D13" s="68"/>
      <c r="E13" s="68"/>
      <c r="F13" s="69" t="str">
        <f t="shared" si="0"/>
        <v/>
      </c>
      <c r="G13" s="69" t="str">
        <f t="shared" si="1"/>
        <v/>
      </c>
    </row>
    <row r="14" s="50" customFormat="1" spans="1:7">
      <c r="A14" s="66" t="s">
        <v>125</v>
      </c>
      <c r="B14" s="67" t="s">
        <v>126</v>
      </c>
      <c r="C14" s="68"/>
      <c r="D14" s="68"/>
      <c r="E14" s="68"/>
      <c r="F14" s="69" t="str">
        <f t="shared" si="0"/>
        <v/>
      </c>
      <c r="G14" s="69" t="str">
        <f t="shared" si="1"/>
        <v/>
      </c>
    </row>
    <row r="15" s="50" customFormat="1" spans="1:7">
      <c r="A15" s="66" t="s">
        <v>127</v>
      </c>
      <c r="B15" s="67" t="s">
        <v>128</v>
      </c>
      <c r="C15" s="68"/>
      <c r="D15" s="68"/>
      <c r="E15" s="68"/>
      <c r="F15" s="69" t="str">
        <f t="shared" si="0"/>
        <v/>
      </c>
      <c r="G15" s="69" t="str">
        <f t="shared" si="1"/>
        <v/>
      </c>
    </row>
    <row r="16" s="50" customFormat="1" spans="1:7">
      <c r="A16" s="66" t="s">
        <v>129</v>
      </c>
      <c r="B16" s="67" t="s">
        <v>130</v>
      </c>
      <c r="C16" s="68"/>
      <c r="D16" s="68"/>
      <c r="E16" s="68"/>
      <c r="F16" s="69" t="str">
        <f t="shared" si="0"/>
        <v/>
      </c>
      <c r="G16" s="69" t="str">
        <f t="shared" si="1"/>
        <v/>
      </c>
    </row>
    <row r="17" s="50" customFormat="1" spans="1:7">
      <c r="A17" s="66" t="s">
        <v>131</v>
      </c>
      <c r="B17" s="67" t="s">
        <v>132</v>
      </c>
      <c r="C17" s="68"/>
      <c r="D17" s="68"/>
      <c r="E17" s="68"/>
      <c r="F17" s="69" t="str">
        <f t="shared" si="0"/>
        <v/>
      </c>
      <c r="G17" s="69" t="str">
        <f t="shared" si="1"/>
        <v/>
      </c>
    </row>
    <row r="18" s="50" customFormat="1" spans="1:7">
      <c r="A18" s="66" t="s">
        <v>133</v>
      </c>
      <c r="B18" s="67" t="s">
        <v>134</v>
      </c>
      <c r="C18" s="68"/>
      <c r="D18" s="68"/>
      <c r="E18" s="68"/>
      <c r="F18" s="69" t="str">
        <f t="shared" si="0"/>
        <v/>
      </c>
      <c r="G18" s="69" t="str">
        <f t="shared" si="1"/>
        <v/>
      </c>
    </row>
    <row r="19" s="50" customFormat="1" spans="1:7">
      <c r="A19" s="66" t="s">
        <v>135</v>
      </c>
      <c r="B19" s="70" t="s">
        <v>136</v>
      </c>
      <c r="C19" s="68">
        <f>SUM(C20:C27)</f>
        <v>629</v>
      </c>
      <c r="D19" s="68">
        <v>587</v>
      </c>
      <c r="E19" s="68">
        <v>525</v>
      </c>
      <c r="F19" s="69">
        <f t="shared" si="0"/>
        <v>84</v>
      </c>
      <c r="G19" s="69">
        <f t="shared" si="1"/>
        <v>89</v>
      </c>
    </row>
    <row r="20" s="50" customFormat="1" spans="1:7">
      <c r="A20" s="66" t="s">
        <v>137</v>
      </c>
      <c r="B20" s="70" t="s">
        <v>114</v>
      </c>
      <c r="C20" s="71">
        <v>420</v>
      </c>
      <c r="D20" s="72">
        <v>502</v>
      </c>
      <c r="E20" s="71">
        <v>445</v>
      </c>
      <c r="F20" s="69">
        <f t="shared" si="0"/>
        <v>106</v>
      </c>
      <c r="G20" s="69">
        <f t="shared" si="1"/>
        <v>89</v>
      </c>
    </row>
    <row r="21" s="50" customFormat="1" spans="1:7">
      <c r="A21" s="66" t="s">
        <v>138</v>
      </c>
      <c r="B21" s="70" t="s">
        <v>116</v>
      </c>
      <c r="C21" s="71">
        <v>209</v>
      </c>
      <c r="D21" s="72">
        <v>85</v>
      </c>
      <c r="E21" s="71">
        <v>80</v>
      </c>
      <c r="F21" s="69">
        <f t="shared" si="0"/>
        <v>38</v>
      </c>
      <c r="G21" s="69">
        <f t="shared" si="1"/>
        <v>94</v>
      </c>
    </row>
    <row r="22" s="50" customFormat="1" spans="1:7">
      <c r="A22" s="66" t="s">
        <v>139</v>
      </c>
      <c r="B22" s="74" t="s">
        <v>118</v>
      </c>
      <c r="C22" s="68"/>
      <c r="D22" s="68"/>
      <c r="E22" s="68"/>
      <c r="F22" s="69" t="str">
        <f t="shared" si="0"/>
        <v/>
      </c>
      <c r="G22" s="69" t="str">
        <f t="shared" si="1"/>
        <v/>
      </c>
    </row>
    <row r="23" s="50" customFormat="1" spans="1:7">
      <c r="A23" s="66" t="s">
        <v>140</v>
      </c>
      <c r="B23" s="74" t="s">
        <v>141</v>
      </c>
      <c r="C23" s="68"/>
      <c r="D23" s="68"/>
      <c r="E23" s="68"/>
      <c r="F23" s="69" t="str">
        <f t="shared" si="0"/>
        <v/>
      </c>
      <c r="G23" s="69" t="str">
        <f t="shared" si="1"/>
        <v/>
      </c>
    </row>
    <row r="24" s="50" customFormat="1" spans="1:7">
      <c r="A24" s="66" t="s">
        <v>142</v>
      </c>
      <c r="B24" s="74" t="s">
        <v>143</v>
      </c>
      <c r="C24" s="68"/>
      <c r="D24" s="68"/>
      <c r="E24" s="68"/>
      <c r="F24" s="69" t="str">
        <f t="shared" si="0"/>
        <v/>
      </c>
      <c r="G24" s="69" t="str">
        <f t="shared" si="1"/>
        <v/>
      </c>
    </row>
    <row r="25" s="50" customFormat="1" spans="1:7">
      <c r="A25" s="66" t="s">
        <v>144</v>
      </c>
      <c r="B25" s="74" t="s">
        <v>145</v>
      </c>
      <c r="C25" s="68"/>
      <c r="D25" s="68"/>
      <c r="E25" s="68"/>
      <c r="F25" s="69" t="str">
        <f t="shared" si="0"/>
        <v/>
      </c>
      <c r="G25" s="69" t="str">
        <f t="shared" si="1"/>
        <v/>
      </c>
    </row>
    <row r="26" s="50" customFormat="1" spans="1:7">
      <c r="A26" s="66" t="s">
        <v>146</v>
      </c>
      <c r="B26" s="74" t="s">
        <v>132</v>
      </c>
      <c r="C26" s="68"/>
      <c r="D26" s="68"/>
      <c r="E26" s="68"/>
      <c r="F26" s="69" t="str">
        <f t="shared" si="0"/>
        <v/>
      </c>
      <c r="G26" s="69" t="str">
        <f t="shared" si="1"/>
        <v/>
      </c>
    </row>
    <row r="27" s="50" customFormat="1" spans="1:7">
      <c r="A27" s="66" t="s">
        <v>147</v>
      </c>
      <c r="B27" s="74" t="s">
        <v>148</v>
      </c>
      <c r="C27" s="68"/>
      <c r="D27" s="68"/>
      <c r="E27" s="68"/>
      <c r="F27" s="69" t="str">
        <f t="shared" si="0"/>
        <v/>
      </c>
      <c r="G27" s="69" t="str">
        <f t="shared" si="1"/>
        <v/>
      </c>
    </row>
    <row r="28" s="50" customFormat="1" spans="1:7">
      <c r="A28" s="66" t="s">
        <v>149</v>
      </c>
      <c r="B28" s="70" t="s">
        <v>150</v>
      </c>
      <c r="C28" s="68">
        <f>SUM(C29:C38)</f>
        <v>20742</v>
      </c>
      <c r="D28" s="68">
        <v>32806</v>
      </c>
      <c r="E28" s="68">
        <v>28262</v>
      </c>
      <c r="F28" s="69">
        <f t="shared" si="0"/>
        <v>136</v>
      </c>
      <c r="G28" s="69">
        <f t="shared" si="1"/>
        <v>86</v>
      </c>
    </row>
    <row r="29" s="50" customFormat="1" spans="1:7">
      <c r="A29" s="66" t="s">
        <v>151</v>
      </c>
      <c r="B29" s="70" t="s">
        <v>114</v>
      </c>
      <c r="C29" s="71">
        <v>13309</v>
      </c>
      <c r="D29" s="72">
        <v>8257</v>
      </c>
      <c r="E29" s="71">
        <v>7825</v>
      </c>
      <c r="F29" s="69">
        <f t="shared" si="0"/>
        <v>59</v>
      </c>
      <c r="G29" s="69">
        <f t="shared" si="1"/>
        <v>95</v>
      </c>
    </row>
    <row r="30" s="50" customFormat="1" spans="1:7">
      <c r="A30" s="66" t="s">
        <v>152</v>
      </c>
      <c r="B30" s="70" t="s">
        <v>116</v>
      </c>
      <c r="C30" s="71">
        <v>7433</v>
      </c>
      <c r="D30" s="72">
        <v>24549</v>
      </c>
      <c r="E30" s="71">
        <v>20437</v>
      </c>
      <c r="F30" s="69">
        <f t="shared" si="0"/>
        <v>275</v>
      </c>
      <c r="G30" s="69">
        <f t="shared" si="1"/>
        <v>83</v>
      </c>
    </row>
    <row r="31" s="50" customFormat="1" spans="1:7">
      <c r="A31" s="66" t="s">
        <v>153</v>
      </c>
      <c r="B31" s="74" t="s">
        <v>118</v>
      </c>
      <c r="C31" s="68"/>
      <c r="D31" s="68"/>
      <c r="E31" s="68"/>
      <c r="F31" s="69" t="str">
        <f t="shared" si="0"/>
        <v/>
      </c>
      <c r="G31" s="69" t="str">
        <f t="shared" si="1"/>
        <v/>
      </c>
    </row>
    <row r="32" s="50" customFormat="1" spans="1:7">
      <c r="A32" s="66" t="s">
        <v>154</v>
      </c>
      <c r="B32" s="74" t="s">
        <v>155</v>
      </c>
      <c r="C32" s="68"/>
      <c r="D32" s="68"/>
      <c r="E32" s="68"/>
      <c r="F32" s="69" t="str">
        <f t="shared" si="0"/>
        <v/>
      </c>
      <c r="G32" s="69" t="str">
        <f t="shared" si="1"/>
        <v/>
      </c>
    </row>
    <row r="33" s="50" customFormat="1" spans="1:7">
      <c r="A33" s="66" t="s">
        <v>156</v>
      </c>
      <c r="B33" s="74" t="s">
        <v>157</v>
      </c>
      <c r="C33" s="68"/>
      <c r="D33" s="68"/>
      <c r="E33" s="68"/>
      <c r="F33" s="69" t="str">
        <f t="shared" si="0"/>
        <v/>
      </c>
      <c r="G33" s="69" t="str">
        <f t="shared" si="1"/>
        <v/>
      </c>
    </row>
    <row r="34" s="50" customFormat="1" spans="1:7">
      <c r="A34" s="66" t="s">
        <v>158</v>
      </c>
      <c r="B34" s="75" t="s">
        <v>159</v>
      </c>
      <c r="C34" s="68"/>
      <c r="D34" s="68"/>
      <c r="E34" s="68"/>
      <c r="F34" s="69" t="str">
        <f t="shared" si="0"/>
        <v/>
      </c>
      <c r="G34" s="69" t="str">
        <f t="shared" si="1"/>
        <v/>
      </c>
    </row>
    <row r="35" s="50" customFormat="1" spans="1:7">
      <c r="A35" s="66" t="s">
        <v>160</v>
      </c>
      <c r="B35" s="70" t="s">
        <v>161</v>
      </c>
      <c r="C35" s="68"/>
      <c r="D35" s="68"/>
      <c r="E35" s="68"/>
      <c r="F35" s="69" t="str">
        <f t="shared" si="0"/>
        <v/>
      </c>
      <c r="G35" s="69" t="str">
        <f t="shared" si="1"/>
        <v/>
      </c>
    </row>
    <row r="36" s="50" customFormat="1" spans="1:7">
      <c r="A36" s="66" t="s">
        <v>162</v>
      </c>
      <c r="B36" s="74" t="s">
        <v>163</v>
      </c>
      <c r="C36" s="68"/>
      <c r="D36" s="68"/>
      <c r="E36" s="68"/>
      <c r="F36" s="69" t="str">
        <f t="shared" si="0"/>
        <v/>
      </c>
      <c r="G36" s="69" t="str">
        <f t="shared" si="1"/>
        <v/>
      </c>
    </row>
    <row r="37" s="50" customFormat="1" spans="1:7">
      <c r="A37" s="66" t="s">
        <v>164</v>
      </c>
      <c r="B37" s="74" t="s">
        <v>132</v>
      </c>
      <c r="C37" s="68"/>
      <c r="D37" s="68"/>
      <c r="E37" s="68"/>
      <c r="F37" s="69" t="str">
        <f t="shared" si="0"/>
        <v/>
      </c>
      <c r="G37" s="69" t="str">
        <f t="shared" si="1"/>
        <v/>
      </c>
    </row>
    <row r="38" s="50" customFormat="1" spans="1:7">
      <c r="A38" s="66" t="s">
        <v>165</v>
      </c>
      <c r="B38" s="74" t="s">
        <v>166</v>
      </c>
      <c r="C38" s="68"/>
      <c r="E38" s="68"/>
      <c r="F38" s="69" t="str">
        <f t="shared" si="0"/>
        <v/>
      </c>
      <c r="G38" s="69" t="str">
        <f t="shared" si="1"/>
        <v/>
      </c>
    </row>
    <row r="39" s="50" customFormat="1" spans="1:7">
      <c r="A39" s="66" t="s">
        <v>167</v>
      </c>
      <c r="B39" s="70" t="s">
        <v>168</v>
      </c>
      <c r="C39" s="68">
        <f>SUM(C40:C49)</f>
        <v>588</v>
      </c>
      <c r="D39" s="68">
        <v>533</v>
      </c>
      <c r="E39" s="68">
        <v>454</v>
      </c>
      <c r="F39" s="69">
        <f t="shared" si="0"/>
        <v>77</v>
      </c>
      <c r="G39" s="69">
        <f t="shared" si="1"/>
        <v>85</v>
      </c>
    </row>
    <row r="40" s="50" customFormat="1" spans="1:7">
      <c r="A40" s="66" t="s">
        <v>169</v>
      </c>
      <c r="B40" s="70" t="s">
        <v>114</v>
      </c>
      <c r="C40" s="71">
        <v>402</v>
      </c>
      <c r="D40" s="68">
        <v>421</v>
      </c>
      <c r="E40" s="71">
        <v>385</v>
      </c>
      <c r="F40" s="69">
        <f t="shared" si="0"/>
        <v>96</v>
      </c>
      <c r="G40" s="69">
        <f t="shared" si="1"/>
        <v>91</v>
      </c>
    </row>
    <row r="41" s="50" customFormat="1" spans="1:7">
      <c r="A41" s="66" t="s">
        <v>170</v>
      </c>
      <c r="B41" s="70" t="s">
        <v>116</v>
      </c>
      <c r="C41" s="71">
        <v>186</v>
      </c>
      <c r="D41" s="72">
        <v>112</v>
      </c>
      <c r="E41" s="71">
        <v>69</v>
      </c>
      <c r="F41" s="69">
        <f t="shared" si="0"/>
        <v>37</v>
      </c>
      <c r="G41" s="69">
        <f t="shared" si="1"/>
        <v>62</v>
      </c>
    </row>
    <row r="42" s="50" customFormat="1" spans="1:7">
      <c r="A42" s="66" t="s">
        <v>171</v>
      </c>
      <c r="B42" s="74" t="s">
        <v>118</v>
      </c>
      <c r="C42" s="68"/>
      <c r="D42" s="68"/>
      <c r="E42" s="68"/>
      <c r="F42" s="69" t="str">
        <f t="shared" si="0"/>
        <v/>
      </c>
      <c r="G42" s="69" t="str">
        <f t="shared" si="1"/>
        <v/>
      </c>
    </row>
    <row r="43" s="50" customFormat="1" spans="1:7">
      <c r="A43" s="66" t="s">
        <v>172</v>
      </c>
      <c r="B43" s="74" t="s">
        <v>173</v>
      </c>
      <c r="C43" s="68"/>
      <c r="D43" s="68"/>
      <c r="E43" s="68"/>
      <c r="F43" s="69" t="str">
        <f t="shared" si="0"/>
        <v/>
      </c>
      <c r="G43" s="69" t="str">
        <f t="shared" si="1"/>
        <v/>
      </c>
    </row>
    <row r="44" s="50" customFormat="1" spans="1:7">
      <c r="A44" s="66" t="s">
        <v>174</v>
      </c>
      <c r="B44" s="74" t="s">
        <v>175</v>
      </c>
      <c r="C44" s="68"/>
      <c r="D44" s="68"/>
      <c r="E44" s="68"/>
      <c r="F44" s="69" t="str">
        <f t="shared" si="0"/>
        <v/>
      </c>
      <c r="G44" s="69" t="str">
        <f t="shared" si="1"/>
        <v/>
      </c>
    </row>
    <row r="45" s="50" customFormat="1" spans="1:7">
      <c r="A45" s="66" t="s">
        <v>176</v>
      </c>
      <c r="B45" s="70" t="s">
        <v>177</v>
      </c>
      <c r="C45" s="68"/>
      <c r="D45" s="68"/>
      <c r="E45" s="68"/>
      <c r="F45" s="69" t="str">
        <f t="shared" si="0"/>
        <v/>
      </c>
      <c r="G45" s="69" t="str">
        <f t="shared" si="1"/>
        <v/>
      </c>
    </row>
    <row r="46" s="50" customFormat="1" spans="1:7">
      <c r="A46" s="66" t="s">
        <v>178</v>
      </c>
      <c r="B46" s="70" t="s">
        <v>179</v>
      </c>
      <c r="C46" s="68"/>
      <c r="D46" s="68"/>
      <c r="E46" s="68"/>
      <c r="F46" s="69" t="str">
        <f t="shared" si="0"/>
        <v/>
      </c>
      <c r="G46" s="69" t="str">
        <f t="shared" si="1"/>
        <v/>
      </c>
    </row>
    <row r="47" s="50" customFormat="1" spans="1:7">
      <c r="A47" s="66" t="s">
        <v>180</v>
      </c>
      <c r="B47" s="70" t="s">
        <v>181</v>
      </c>
      <c r="C47" s="68"/>
      <c r="D47" s="68"/>
      <c r="E47" s="68"/>
      <c r="F47" s="69" t="str">
        <f t="shared" si="0"/>
        <v/>
      </c>
      <c r="G47" s="69" t="str">
        <f t="shared" si="1"/>
        <v/>
      </c>
    </row>
    <row r="48" s="50" customFormat="1" spans="1:7">
      <c r="A48" s="66" t="s">
        <v>182</v>
      </c>
      <c r="B48" s="70" t="s">
        <v>132</v>
      </c>
      <c r="C48" s="68"/>
      <c r="D48" s="68"/>
      <c r="E48" s="68"/>
      <c r="F48" s="69" t="str">
        <f t="shared" si="0"/>
        <v/>
      </c>
      <c r="G48" s="69" t="str">
        <f t="shared" si="1"/>
        <v/>
      </c>
    </row>
    <row r="49" s="50" customFormat="1" spans="1:7">
      <c r="A49" s="66" t="s">
        <v>183</v>
      </c>
      <c r="B49" s="74" t="s">
        <v>184</v>
      </c>
      <c r="C49" s="68"/>
      <c r="E49" s="68"/>
      <c r="F49" s="69" t="str">
        <f t="shared" si="0"/>
        <v/>
      </c>
      <c r="G49" s="69" t="str">
        <f t="shared" si="1"/>
        <v/>
      </c>
    </row>
    <row r="50" s="50" customFormat="1" spans="1:7">
      <c r="A50" s="66" t="s">
        <v>185</v>
      </c>
      <c r="B50" s="74" t="s">
        <v>186</v>
      </c>
      <c r="C50" s="68">
        <f>SUM(C51:C60)</f>
        <v>459</v>
      </c>
      <c r="D50" s="68">
        <v>411</v>
      </c>
      <c r="E50" s="68">
        <v>324</v>
      </c>
      <c r="F50" s="69">
        <f t="shared" si="0"/>
        <v>71</v>
      </c>
      <c r="G50" s="69">
        <f t="shared" si="1"/>
        <v>79</v>
      </c>
    </row>
    <row r="51" s="50" customFormat="1" spans="1:7">
      <c r="A51" s="66" t="s">
        <v>187</v>
      </c>
      <c r="B51" s="74" t="s">
        <v>114</v>
      </c>
      <c r="C51" s="71">
        <v>276</v>
      </c>
      <c r="D51" s="68">
        <v>292</v>
      </c>
      <c r="E51" s="71">
        <v>265</v>
      </c>
      <c r="F51" s="69">
        <f t="shared" si="0"/>
        <v>96</v>
      </c>
      <c r="G51" s="69">
        <f t="shared" si="1"/>
        <v>91</v>
      </c>
    </row>
    <row r="52" s="50" customFormat="1" spans="1:7">
      <c r="A52" s="66" t="s">
        <v>188</v>
      </c>
      <c r="B52" s="67" t="s">
        <v>116</v>
      </c>
      <c r="C52" s="71">
        <v>20</v>
      </c>
      <c r="D52" s="72">
        <v>22</v>
      </c>
      <c r="E52" s="71">
        <v>20</v>
      </c>
      <c r="F52" s="69">
        <f t="shared" si="0"/>
        <v>100</v>
      </c>
      <c r="G52" s="69">
        <f t="shared" si="1"/>
        <v>91</v>
      </c>
    </row>
    <row r="53" s="50" customFormat="1" spans="1:7">
      <c r="A53" s="66" t="s">
        <v>189</v>
      </c>
      <c r="B53" s="70" t="s">
        <v>118</v>
      </c>
      <c r="C53" s="68"/>
      <c r="D53" s="68"/>
      <c r="E53" s="68"/>
      <c r="F53" s="69" t="str">
        <f t="shared" si="0"/>
        <v/>
      </c>
      <c r="G53" s="69" t="str">
        <f t="shared" si="1"/>
        <v/>
      </c>
    </row>
    <row r="54" s="50" customFormat="1" spans="1:7">
      <c r="A54" s="66" t="s">
        <v>190</v>
      </c>
      <c r="B54" s="70" t="s">
        <v>191</v>
      </c>
      <c r="C54" s="68"/>
      <c r="D54" s="68"/>
      <c r="E54" s="68"/>
      <c r="F54" s="69" t="str">
        <f t="shared" si="0"/>
        <v/>
      </c>
      <c r="G54" s="69" t="str">
        <f t="shared" si="1"/>
        <v/>
      </c>
    </row>
    <row r="55" s="50" customFormat="1" spans="1:7">
      <c r="A55" s="66" t="s">
        <v>192</v>
      </c>
      <c r="B55" s="70" t="s">
        <v>193</v>
      </c>
      <c r="C55" s="68"/>
      <c r="D55" s="68"/>
      <c r="E55" s="68"/>
      <c r="F55" s="69" t="str">
        <f t="shared" si="0"/>
        <v/>
      </c>
      <c r="G55" s="69" t="str">
        <f t="shared" si="1"/>
        <v/>
      </c>
    </row>
    <row r="56" s="50" customFormat="1" spans="1:7">
      <c r="A56" s="66" t="s">
        <v>194</v>
      </c>
      <c r="B56" s="74" t="s">
        <v>195</v>
      </c>
      <c r="C56" s="68"/>
      <c r="E56" s="68"/>
      <c r="F56" s="69" t="str">
        <f t="shared" si="0"/>
        <v/>
      </c>
      <c r="G56" s="69" t="str">
        <f t="shared" si="1"/>
        <v/>
      </c>
    </row>
    <row r="57" s="50" customFormat="1" spans="1:7">
      <c r="A57" s="66" t="s">
        <v>196</v>
      </c>
      <c r="B57" s="74" t="s">
        <v>197</v>
      </c>
      <c r="C57" s="71">
        <v>92</v>
      </c>
      <c r="D57" s="68">
        <v>68</v>
      </c>
      <c r="E57" s="71"/>
      <c r="F57" s="69">
        <f t="shared" si="0"/>
        <v>0</v>
      </c>
      <c r="G57" s="69">
        <f t="shared" si="1"/>
        <v>0</v>
      </c>
    </row>
    <row r="58" s="50" customFormat="1" spans="1:7">
      <c r="A58" s="66" t="s">
        <v>198</v>
      </c>
      <c r="B58" s="74" t="s">
        <v>199</v>
      </c>
      <c r="C58" s="71">
        <v>71</v>
      </c>
      <c r="D58" s="72">
        <v>29</v>
      </c>
      <c r="E58" s="71">
        <v>39</v>
      </c>
      <c r="F58" s="69">
        <f t="shared" si="0"/>
        <v>55</v>
      </c>
      <c r="G58" s="69">
        <f t="shared" si="1"/>
        <v>135</v>
      </c>
    </row>
    <row r="59" s="50" customFormat="1" spans="1:7">
      <c r="A59" s="66" t="s">
        <v>200</v>
      </c>
      <c r="B59" s="70" t="s">
        <v>132</v>
      </c>
      <c r="C59" s="68"/>
      <c r="D59" s="72"/>
      <c r="E59" s="68"/>
      <c r="F59" s="69" t="str">
        <f t="shared" si="0"/>
        <v/>
      </c>
      <c r="G59" s="69" t="str">
        <f t="shared" si="1"/>
        <v/>
      </c>
    </row>
    <row r="60" s="50" customFormat="1" spans="1:7">
      <c r="A60" s="66" t="s">
        <v>201</v>
      </c>
      <c r="B60" s="74" t="s">
        <v>202</v>
      </c>
      <c r="C60" s="68"/>
      <c r="D60" s="68"/>
      <c r="E60" s="68"/>
      <c r="F60" s="69" t="str">
        <f t="shared" si="0"/>
        <v/>
      </c>
      <c r="G60" s="69" t="str">
        <f t="shared" si="1"/>
        <v/>
      </c>
    </row>
    <row r="61" s="50" customFormat="1" spans="1:7">
      <c r="A61" s="66" t="s">
        <v>203</v>
      </c>
      <c r="B61" s="75" t="s">
        <v>204</v>
      </c>
      <c r="C61" s="68">
        <f>SUM(C62:C71)</f>
        <v>1407</v>
      </c>
      <c r="D61" s="68">
        <v>983</v>
      </c>
      <c r="E61" s="68">
        <v>5045</v>
      </c>
      <c r="F61" s="69">
        <f t="shared" si="0"/>
        <v>359</v>
      </c>
      <c r="G61" s="69">
        <f t="shared" si="1"/>
        <v>513</v>
      </c>
    </row>
    <row r="62" s="50" customFormat="1" spans="1:7">
      <c r="A62" s="66" t="s">
        <v>205</v>
      </c>
      <c r="B62" s="74" t="s">
        <v>114</v>
      </c>
      <c r="C62" s="71">
        <v>544</v>
      </c>
      <c r="D62" s="68">
        <v>593</v>
      </c>
      <c r="E62" s="71">
        <v>690</v>
      </c>
      <c r="F62" s="69">
        <f t="shared" si="0"/>
        <v>127</v>
      </c>
      <c r="G62" s="69">
        <f t="shared" si="1"/>
        <v>116</v>
      </c>
    </row>
    <row r="63" s="50" customFormat="1" spans="1:7">
      <c r="A63" s="66" t="s">
        <v>206</v>
      </c>
      <c r="B63" s="67" t="s">
        <v>116</v>
      </c>
      <c r="C63" s="71">
        <v>863</v>
      </c>
      <c r="D63" s="72">
        <v>365</v>
      </c>
      <c r="E63" s="71">
        <v>4355</v>
      </c>
      <c r="F63" s="69">
        <f t="shared" si="0"/>
        <v>505</v>
      </c>
      <c r="G63" s="69">
        <f t="shared" si="1"/>
        <v>1193</v>
      </c>
    </row>
    <row r="64" s="50" customFormat="1" spans="1:7">
      <c r="A64" s="66" t="s">
        <v>207</v>
      </c>
      <c r="B64" s="67" t="s">
        <v>118</v>
      </c>
      <c r="C64" s="68"/>
      <c r="D64" s="72"/>
      <c r="E64" s="68"/>
      <c r="F64" s="69" t="str">
        <f t="shared" si="0"/>
        <v/>
      </c>
      <c r="G64" s="69" t="str">
        <f t="shared" si="1"/>
        <v/>
      </c>
    </row>
    <row r="65" s="50" customFormat="1" spans="1:7">
      <c r="A65" s="66" t="s">
        <v>208</v>
      </c>
      <c r="B65" s="67" t="s">
        <v>209</v>
      </c>
      <c r="C65" s="68"/>
      <c r="D65" s="68"/>
      <c r="E65" s="68"/>
      <c r="F65" s="69" t="str">
        <f t="shared" si="0"/>
        <v/>
      </c>
      <c r="G65" s="69" t="str">
        <f t="shared" si="1"/>
        <v/>
      </c>
    </row>
    <row r="66" s="50" customFormat="1" spans="1:7">
      <c r="A66" s="66" t="s">
        <v>210</v>
      </c>
      <c r="B66" s="67" t="s">
        <v>211</v>
      </c>
      <c r="C66" s="68"/>
      <c r="D66" s="68"/>
      <c r="E66" s="68"/>
      <c r="F66" s="69" t="str">
        <f t="shared" si="0"/>
        <v/>
      </c>
      <c r="G66" s="69" t="str">
        <f t="shared" si="1"/>
        <v/>
      </c>
    </row>
    <row r="67" s="50" customFormat="1" spans="1:7">
      <c r="A67" s="66" t="s">
        <v>212</v>
      </c>
      <c r="B67" s="67" t="s">
        <v>213</v>
      </c>
      <c r="C67" s="68"/>
      <c r="D67" s="68"/>
      <c r="E67" s="68"/>
      <c r="F67" s="69" t="str">
        <f t="shared" si="0"/>
        <v/>
      </c>
      <c r="G67" s="69" t="str">
        <f t="shared" si="1"/>
        <v/>
      </c>
    </row>
    <row r="68" s="50" customFormat="1" spans="1:7">
      <c r="A68" s="66" t="s">
        <v>214</v>
      </c>
      <c r="B68" s="70" t="s">
        <v>215</v>
      </c>
      <c r="C68" s="68"/>
      <c r="D68" s="68"/>
      <c r="E68" s="68"/>
      <c r="F68" s="69" t="str">
        <f t="shared" si="0"/>
        <v/>
      </c>
      <c r="G68" s="69" t="str">
        <f t="shared" si="1"/>
        <v/>
      </c>
    </row>
    <row r="69" s="50" customFormat="1" spans="1:7">
      <c r="A69" s="66" t="s">
        <v>216</v>
      </c>
      <c r="B69" s="74" t="s">
        <v>217</v>
      </c>
      <c r="C69" s="68"/>
      <c r="D69" s="68"/>
      <c r="E69" s="68"/>
      <c r="F69" s="69" t="str">
        <f t="shared" si="0"/>
        <v/>
      </c>
      <c r="G69" s="69" t="str">
        <f t="shared" si="1"/>
        <v/>
      </c>
    </row>
    <row r="70" s="50" customFormat="1" spans="1:7">
      <c r="A70" s="66" t="s">
        <v>218</v>
      </c>
      <c r="B70" s="74" t="s">
        <v>132</v>
      </c>
      <c r="C70" s="68"/>
      <c r="D70" s="68"/>
      <c r="E70" s="68"/>
      <c r="F70" s="69" t="str">
        <f t="shared" ref="F70:F133" si="2">IF(C70=0,"",ROUND(E70/C70*100,1))</f>
        <v/>
      </c>
      <c r="G70" s="69" t="str">
        <f t="shared" si="1"/>
        <v/>
      </c>
    </row>
    <row r="71" s="50" customFormat="1" spans="1:7">
      <c r="A71" s="66" t="s">
        <v>219</v>
      </c>
      <c r="B71" s="74" t="s">
        <v>220</v>
      </c>
      <c r="C71" s="68"/>
      <c r="D71" s="68">
        <v>25</v>
      </c>
      <c r="E71" s="68"/>
      <c r="F71" s="69" t="str">
        <f t="shared" si="2"/>
        <v/>
      </c>
      <c r="G71" s="69">
        <f t="shared" si="1"/>
        <v>0</v>
      </c>
    </row>
    <row r="72" s="50" customFormat="1" spans="1:7">
      <c r="A72" s="66" t="s">
        <v>221</v>
      </c>
      <c r="B72" s="70" t="s">
        <v>222</v>
      </c>
      <c r="C72" s="68">
        <f>SUM(C73:C79)</f>
        <v>600</v>
      </c>
      <c r="D72" s="68">
        <v>0</v>
      </c>
      <c r="E72" s="68"/>
      <c r="F72" s="69">
        <f t="shared" si="2"/>
        <v>0</v>
      </c>
      <c r="G72" s="69" t="str">
        <f t="shared" ref="G72:G135" si="3">IF(D72=0,"",ROUND(E72/D72*100,1))</f>
        <v/>
      </c>
    </row>
    <row r="73" s="50" customFormat="1" spans="1:7">
      <c r="A73" s="66" t="s">
        <v>223</v>
      </c>
      <c r="B73" s="70" t="s">
        <v>114</v>
      </c>
      <c r="C73" s="68"/>
      <c r="D73" s="68"/>
      <c r="E73" s="68"/>
      <c r="F73" s="69" t="str">
        <f t="shared" si="2"/>
        <v/>
      </c>
      <c r="G73" s="69" t="str">
        <f t="shared" si="3"/>
        <v/>
      </c>
    </row>
    <row r="74" s="50" customFormat="1" spans="1:7">
      <c r="A74" s="66" t="s">
        <v>224</v>
      </c>
      <c r="B74" s="70" t="s">
        <v>116</v>
      </c>
      <c r="C74" s="68">
        <v>600</v>
      </c>
      <c r="D74" s="68"/>
      <c r="E74" s="68"/>
      <c r="F74" s="69">
        <f t="shared" si="2"/>
        <v>0</v>
      </c>
      <c r="G74" s="69" t="str">
        <f t="shared" si="3"/>
        <v/>
      </c>
    </row>
    <row r="75" s="50" customFormat="1" spans="1:7">
      <c r="A75" s="66" t="s">
        <v>225</v>
      </c>
      <c r="B75" s="74" t="s">
        <v>118</v>
      </c>
      <c r="C75" s="68"/>
      <c r="D75" s="68"/>
      <c r="E75" s="68"/>
      <c r="F75" s="69" t="str">
        <f t="shared" si="2"/>
        <v/>
      </c>
      <c r="G75" s="69" t="str">
        <f t="shared" si="3"/>
        <v/>
      </c>
    </row>
    <row r="76" s="50" customFormat="1" spans="1:7">
      <c r="A76" s="66" t="s">
        <v>226</v>
      </c>
      <c r="B76" s="70" t="s">
        <v>215</v>
      </c>
      <c r="C76" s="68"/>
      <c r="D76" s="68"/>
      <c r="E76" s="68"/>
      <c r="F76" s="69" t="str">
        <f t="shared" si="2"/>
        <v/>
      </c>
      <c r="G76" s="69" t="str">
        <f t="shared" si="3"/>
        <v/>
      </c>
    </row>
    <row r="77" s="50" customFormat="1" spans="1:7">
      <c r="A77" s="66" t="s">
        <v>227</v>
      </c>
      <c r="B77" s="74" t="s">
        <v>228</v>
      </c>
      <c r="C77" s="68"/>
      <c r="D77" s="68"/>
      <c r="E77" s="68"/>
      <c r="F77" s="69" t="str">
        <f t="shared" si="2"/>
        <v/>
      </c>
      <c r="G77" s="69" t="str">
        <f t="shared" si="3"/>
        <v/>
      </c>
    </row>
    <row r="78" s="50" customFormat="1" spans="1:7">
      <c r="A78" s="66" t="s">
        <v>229</v>
      </c>
      <c r="B78" s="74" t="s">
        <v>132</v>
      </c>
      <c r="C78" s="68"/>
      <c r="D78" s="68"/>
      <c r="E78" s="68"/>
      <c r="F78" s="69" t="str">
        <f t="shared" si="2"/>
        <v/>
      </c>
      <c r="G78" s="69" t="str">
        <f t="shared" si="3"/>
        <v/>
      </c>
    </row>
    <row r="79" s="50" customFormat="1" spans="1:7">
      <c r="A79" s="66" t="s">
        <v>230</v>
      </c>
      <c r="B79" s="74" t="s">
        <v>231</v>
      </c>
      <c r="C79" s="68"/>
      <c r="D79" s="68"/>
      <c r="E79" s="68"/>
      <c r="F79" s="69" t="str">
        <f t="shared" si="2"/>
        <v/>
      </c>
      <c r="G79" s="69" t="str">
        <f t="shared" si="3"/>
        <v/>
      </c>
    </row>
    <row r="80" s="50" customFormat="1" spans="1:7">
      <c r="A80" s="66" t="s">
        <v>232</v>
      </c>
      <c r="B80" s="74" t="s">
        <v>233</v>
      </c>
      <c r="C80" s="68">
        <f>SUM(C81:C88)</f>
        <v>360</v>
      </c>
      <c r="D80" s="68">
        <v>256</v>
      </c>
      <c r="E80" s="68">
        <v>241</v>
      </c>
      <c r="F80" s="69">
        <f t="shared" si="2"/>
        <v>67</v>
      </c>
      <c r="G80" s="69">
        <f t="shared" si="3"/>
        <v>94</v>
      </c>
    </row>
    <row r="81" s="50" customFormat="1" spans="1:7">
      <c r="A81" s="66" t="s">
        <v>234</v>
      </c>
      <c r="B81" s="70" t="s">
        <v>114</v>
      </c>
      <c r="C81" s="71">
        <v>249</v>
      </c>
      <c r="D81" s="68">
        <v>251</v>
      </c>
      <c r="E81" s="71">
        <v>222</v>
      </c>
      <c r="F81" s="69">
        <f t="shared" si="2"/>
        <v>89</v>
      </c>
      <c r="G81" s="69">
        <f t="shared" si="3"/>
        <v>88</v>
      </c>
    </row>
    <row r="82" s="50" customFormat="1" spans="1:7">
      <c r="A82" s="66" t="s">
        <v>235</v>
      </c>
      <c r="B82" s="70" t="s">
        <v>116</v>
      </c>
      <c r="C82" s="71">
        <v>111</v>
      </c>
      <c r="D82" s="72">
        <v>1</v>
      </c>
      <c r="E82" s="71">
        <v>19</v>
      </c>
      <c r="F82" s="69">
        <f t="shared" si="2"/>
        <v>17</v>
      </c>
      <c r="G82" s="69">
        <f t="shared" si="3"/>
        <v>1900</v>
      </c>
    </row>
    <row r="83" s="50" customFormat="1" spans="1:7">
      <c r="A83" s="66" t="s">
        <v>236</v>
      </c>
      <c r="B83" s="70" t="s">
        <v>118</v>
      </c>
      <c r="C83" s="68"/>
      <c r="D83" s="72"/>
      <c r="E83" s="68"/>
      <c r="F83" s="69" t="str">
        <f t="shared" si="2"/>
        <v/>
      </c>
      <c r="G83" s="69" t="str">
        <f t="shared" si="3"/>
        <v/>
      </c>
    </row>
    <row r="84" s="50" customFormat="1" spans="1:7">
      <c r="A84" s="66" t="s">
        <v>237</v>
      </c>
      <c r="B84" s="76" t="s">
        <v>238</v>
      </c>
      <c r="C84" s="68"/>
      <c r="D84" s="68">
        <v>4</v>
      </c>
      <c r="E84" s="68"/>
      <c r="F84" s="69" t="str">
        <f t="shared" si="2"/>
        <v/>
      </c>
      <c r="G84" s="69">
        <f t="shared" si="3"/>
        <v>0</v>
      </c>
    </row>
    <row r="85" s="50" customFormat="1" spans="1:7">
      <c r="A85" s="66" t="s">
        <v>239</v>
      </c>
      <c r="B85" s="74" t="s">
        <v>240</v>
      </c>
      <c r="C85" s="68"/>
      <c r="D85" s="68"/>
      <c r="E85" s="68"/>
      <c r="F85" s="69" t="str">
        <f t="shared" si="2"/>
        <v/>
      </c>
      <c r="G85" s="69" t="str">
        <f t="shared" si="3"/>
        <v/>
      </c>
    </row>
    <row r="86" s="50" customFormat="1" spans="1:7">
      <c r="A86" s="66" t="s">
        <v>241</v>
      </c>
      <c r="B86" s="74" t="s">
        <v>215</v>
      </c>
      <c r="C86" s="68"/>
      <c r="D86" s="68"/>
      <c r="E86" s="68"/>
      <c r="F86" s="69" t="str">
        <f t="shared" si="2"/>
        <v/>
      </c>
      <c r="G86" s="69" t="str">
        <f t="shared" si="3"/>
        <v/>
      </c>
    </row>
    <row r="87" s="50" customFormat="1" spans="1:7">
      <c r="A87" s="66" t="s">
        <v>242</v>
      </c>
      <c r="B87" s="74" t="s">
        <v>132</v>
      </c>
      <c r="C87" s="68"/>
      <c r="D87" s="68"/>
      <c r="E87" s="68"/>
      <c r="F87" s="69" t="str">
        <f t="shared" si="2"/>
        <v/>
      </c>
      <c r="G87" s="69" t="str">
        <f t="shared" si="3"/>
        <v/>
      </c>
    </row>
    <row r="88" s="50" customFormat="1" spans="1:7">
      <c r="A88" s="66" t="s">
        <v>243</v>
      </c>
      <c r="B88" s="67" t="s">
        <v>244</v>
      </c>
      <c r="C88" s="68"/>
      <c r="D88" s="68"/>
      <c r="E88" s="68"/>
      <c r="F88" s="69" t="str">
        <f t="shared" si="2"/>
        <v/>
      </c>
      <c r="G88" s="69" t="str">
        <f t="shared" si="3"/>
        <v/>
      </c>
    </row>
    <row r="89" s="50" customFormat="1" spans="1:7">
      <c r="A89" s="66" t="s">
        <v>245</v>
      </c>
      <c r="B89" s="70" t="s">
        <v>246</v>
      </c>
      <c r="C89" s="68">
        <f>SUM(C90:C101)</f>
        <v>0</v>
      </c>
      <c r="D89" s="68">
        <v>0</v>
      </c>
      <c r="E89" s="68"/>
      <c r="F89" s="69" t="str">
        <f t="shared" si="2"/>
        <v/>
      </c>
      <c r="G89" s="69" t="str">
        <f t="shared" si="3"/>
        <v/>
      </c>
    </row>
    <row r="90" s="50" customFormat="1" spans="1:7">
      <c r="A90" s="66" t="s">
        <v>247</v>
      </c>
      <c r="B90" s="70" t="s">
        <v>114</v>
      </c>
      <c r="C90" s="68"/>
      <c r="D90" s="68"/>
      <c r="E90" s="68"/>
      <c r="F90" s="69" t="str">
        <f t="shared" si="2"/>
        <v/>
      </c>
      <c r="G90" s="69" t="str">
        <f t="shared" si="3"/>
        <v/>
      </c>
    </row>
    <row r="91" s="50" customFormat="1" spans="1:7">
      <c r="A91" s="66" t="s">
        <v>248</v>
      </c>
      <c r="B91" s="74" t="s">
        <v>116</v>
      </c>
      <c r="C91" s="68"/>
      <c r="D91" s="68"/>
      <c r="E91" s="68"/>
      <c r="F91" s="69" t="str">
        <f t="shared" si="2"/>
        <v/>
      </c>
      <c r="G91" s="69" t="str">
        <f t="shared" si="3"/>
        <v/>
      </c>
    </row>
    <row r="92" s="50" customFormat="1" spans="1:7">
      <c r="A92" s="66" t="s">
        <v>249</v>
      </c>
      <c r="B92" s="74" t="s">
        <v>118</v>
      </c>
      <c r="C92" s="68"/>
      <c r="D92" s="68"/>
      <c r="E92" s="68"/>
      <c r="F92" s="69" t="str">
        <f t="shared" si="2"/>
        <v/>
      </c>
      <c r="G92" s="69" t="str">
        <f t="shared" si="3"/>
        <v/>
      </c>
    </row>
    <row r="93" s="50" customFormat="1" spans="1:7">
      <c r="A93" s="66" t="s">
        <v>250</v>
      </c>
      <c r="B93" s="70" t="s">
        <v>251</v>
      </c>
      <c r="C93" s="68"/>
      <c r="D93" s="68"/>
      <c r="E93" s="68"/>
      <c r="F93" s="69" t="str">
        <f t="shared" si="2"/>
        <v/>
      </c>
      <c r="G93" s="69" t="str">
        <f t="shared" si="3"/>
        <v/>
      </c>
    </row>
    <row r="94" s="50" customFormat="1" spans="1:7">
      <c r="A94" s="66" t="s">
        <v>252</v>
      </c>
      <c r="B94" s="70" t="s">
        <v>253</v>
      </c>
      <c r="C94" s="68"/>
      <c r="D94" s="68"/>
      <c r="E94" s="68"/>
      <c r="F94" s="69" t="str">
        <f t="shared" si="2"/>
        <v/>
      </c>
      <c r="G94" s="69" t="str">
        <f t="shared" si="3"/>
        <v/>
      </c>
    </row>
    <row r="95" s="50" customFormat="1" spans="1:7">
      <c r="A95" s="66" t="s">
        <v>254</v>
      </c>
      <c r="B95" s="70" t="s">
        <v>215</v>
      </c>
      <c r="C95" s="68"/>
      <c r="D95" s="68"/>
      <c r="E95" s="68"/>
      <c r="F95" s="69" t="str">
        <f t="shared" si="2"/>
        <v/>
      </c>
      <c r="G95" s="69" t="str">
        <f t="shared" si="3"/>
        <v/>
      </c>
    </row>
    <row r="96" s="50" customFormat="1" spans="1:7">
      <c r="A96" s="66" t="s">
        <v>255</v>
      </c>
      <c r="B96" s="70" t="s">
        <v>256</v>
      </c>
      <c r="C96" s="68"/>
      <c r="D96" s="68"/>
      <c r="E96" s="68"/>
      <c r="F96" s="69" t="str">
        <f t="shared" si="2"/>
        <v/>
      </c>
      <c r="G96" s="69" t="str">
        <f t="shared" si="3"/>
        <v/>
      </c>
    </row>
    <row r="97" s="50" customFormat="1" spans="1:7">
      <c r="A97" s="66" t="s">
        <v>257</v>
      </c>
      <c r="B97" s="70" t="s">
        <v>258</v>
      </c>
      <c r="C97" s="68"/>
      <c r="D97" s="68"/>
      <c r="E97" s="68"/>
      <c r="F97" s="69" t="str">
        <f t="shared" si="2"/>
        <v/>
      </c>
      <c r="G97" s="69" t="str">
        <f t="shared" si="3"/>
        <v/>
      </c>
    </row>
    <row r="98" s="50" customFormat="1" spans="1:7">
      <c r="A98" s="66" t="s">
        <v>259</v>
      </c>
      <c r="B98" s="70" t="s">
        <v>260</v>
      </c>
      <c r="C98" s="68"/>
      <c r="D98" s="68"/>
      <c r="E98" s="68"/>
      <c r="F98" s="69" t="str">
        <f t="shared" si="2"/>
        <v/>
      </c>
      <c r="G98" s="69" t="str">
        <f t="shared" si="3"/>
        <v/>
      </c>
    </row>
    <row r="99" s="50" customFormat="1" spans="1:7">
      <c r="A99" s="66" t="s">
        <v>261</v>
      </c>
      <c r="B99" s="70" t="s">
        <v>262</v>
      </c>
      <c r="C99" s="68"/>
      <c r="D99" s="68"/>
      <c r="E99" s="68"/>
      <c r="F99" s="69" t="str">
        <f t="shared" si="2"/>
        <v/>
      </c>
      <c r="G99" s="69" t="str">
        <f t="shared" si="3"/>
        <v/>
      </c>
    </row>
    <row r="100" s="50" customFormat="1" spans="1:7">
      <c r="A100" s="66" t="s">
        <v>263</v>
      </c>
      <c r="B100" s="74" t="s">
        <v>132</v>
      </c>
      <c r="C100" s="68"/>
      <c r="D100" s="68"/>
      <c r="E100" s="68"/>
      <c r="F100" s="69" t="str">
        <f t="shared" si="2"/>
        <v/>
      </c>
      <c r="G100" s="69" t="str">
        <f t="shared" si="3"/>
        <v/>
      </c>
    </row>
    <row r="101" s="50" customFormat="1" spans="1:7">
      <c r="A101" s="66" t="s">
        <v>264</v>
      </c>
      <c r="B101" s="74" t="s">
        <v>265</v>
      </c>
      <c r="C101" s="68"/>
      <c r="D101" s="68"/>
      <c r="E101" s="68"/>
      <c r="F101" s="69" t="str">
        <f t="shared" si="2"/>
        <v/>
      </c>
      <c r="G101" s="69" t="str">
        <f t="shared" si="3"/>
        <v/>
      </c>
    </row>
    <row r="102" s="50" customFormat="1" spans="1:7">
      <c r="A102" s="66" t="s">
        <v>266</v>
      </c>
      <c r="B102" s="77" t="s">
        <v>267</v>
      </c>
      <c r="C102" s="68">
        <f>SUM(C103:C110)</f>
        <v>2704</v>
      </c>
      <c r="D102" s="68">
        <v>2262</v>
      </c>
      <c r="E102" s="68">
        <v>2139</v>
      </c>
      <c r="F102" s="69">
        <f t="shared" si="2"/>
        <v>79</v>
      </c>
      <c r="G102" s="69">
        <f t="shared" si="3"/>
        <v>95</v>
      </c>
    </row>
    <row r="103" s="50" customFormat="1" spans="1:7">
      <c r="A103" s="66" t="s">
        <v>268</v>
      </c>
      <c r="B103" s="70" t="s">
        <v>114</v>
      </c>
      <c r="C103" s="71">
        <v>1643</v>
      </c>
      <c r="D103" s="68">
        <v>1617</v>
      </c>
      <c r="E103" s="71">
        <v>1504</v>
      </c>
      <c r="F103" s="69">
        <f t="shared" si="2"/>
        <v>92</v>
      </c>
      <c r="G103" s="69">
        <f t="shared" si="3"/>
        <v>93</v>
      </c>
    </row>
    <row r="104" s="50" customFormat="1" spans="1:7">
      <c r="A104" s="66" t="s">
        <v>269</v>
      </c>
      <c r="B104" s="70" t="s">
        <v>116</v>
      </c>
      <c r="C104" s="71">
        <v>1019</v>
      </c>
      <c r="D104" s="72">
        <v>505</v>
      </c>
      <c r="E104" s="71">
        <v>615</v>
      </c>
      <c r="F104" s="69">
        <f t="shared" si="2"/>
        <v>60</v>
      </c>
      <c r="G104" s="69">
        <f t="shared" si="3"/>
        <v>122</v>
      </c>
    </row>
    <row r="105" s="50" customFormat="1" spans="1:7">
      <c r="A105" s="66" t="s">
        <v>270</v>
      </c>
      <c r="B105" s="70" t="s">
        <v>118</v>
      </c>
      <c r="C105" s="68"/>
      <c r="D105" s="72"/>
      <c r="E105" s="68"/>
      <c r="F105" s="69" t="str">
        <f t="shared" si="2"/>
        <v/>
      </c>
      <c r="G105" s="69" t="str">
        <f t="shared" si="3"/>
        <v/>
      </c>
    </row>
    <row r="106" s="50" customFormat="1" spans="1:7">
      <c r="A106" s="66" t="s">
        <v>271</v>
      </c>
      <c r="B106" s="74" t="s">
        <v>272</v>
      </c>
      <c r="C106" s="68"/>
      <c r="D106" s="68"/>
      <c r="E106" s="68"/>
      <c r="F106" s="69" t="str">
        <f t="shared" si="2"/>
        <v/>
      </c>
      <c r="G106" s="69" t="str">
        <f t="shared" si="3"/>
        <v/>
      </c>
    </row>
    <row r="107" s="50" customFormat="1" spans="1:7">
      <c r="A107" s="66" t="s">
        <v>273</v>
      </c>
      <c r="B107" s="74" t="s">
        <v>274</v>
      </c>
      <c r="C107" s="68"/>
      <c r="D107" s="68"/>
      <c r="E107" s="68"/>
      <c r="F107" s="69" t="str">
        <f t="shared" si="2"/>
        <v/>
      </c>
      <c r="G107" s="69" t="str">
        <f t="shared" si="3"/>
        <v/>
      </c>
    </row>
    <row r="108" s="50" customFormat="1" spans="1:7">
      <c r="A108" s="66" t="s">
        <v>275</v>
      </c>
      <c r="B108" s="74" t="s">
        <v>276</v>
      </c>
      <c r="C108" s="71">
        <v>20</v>
      </c>
      <c r="D108" s="68">
        <v>109</v>
      </c>
      <c r="E108" s="71">
        <v>20</v>
      </c>
      <c r="F108" s="69">
        <f t="shared" si="2"/>
        <v>100</v>
      </c>
      <c r="G108" s="69">
        <f t="shared" si="3"/>
        <v>18</v>
      </c>
    </row>
    <row r="109" s="50" customFormat="1" spans="1:7">
      <c r="A109" s="66" t="s">
        <v>277</v>
      </c>
      <c r="B109" s="70" t="s">
        <v>132</v>
      </c>
      <c r="C109" s="68"/>
      <c r="D109" s="72"/>
      <c r="E109" s="68"/>
      <c r="F109" s="69" t="str">
        <f t="shared" si="2"/>
        <v/>
      </c>
      <c r="G109" s="69" t="str">
        <f t="shared" si="3"/>
        <v/>
      </c>
    </row>
    <row r="110" s="50" customFormat="1" spans="1:7">
      <c r="A110" s="66" t="s">
        <v>278</v>
      </c>
      <c r="B110" s="70" t="s">
        <v>279</v>
      </c>
      <c r="C110" s="71">
        <v>22</v>
      </c>
      <c r="D110" s="68">
        <v>31</v>
      </c>
      <c r="E110" s="71"/>
      <c r="F110" s="68">
        <f t="shared" si="2"/>
        <v>0</v>
      </c>
      <c r="G110" s="69">
        <f t="shared" si="3"/>
        <v>0</v>
      </c>
    </row>
    <row r="111" s="50" customFormat="1" spans="1:7">
      <c r="A111" s="66" t="s">
        <v>280</v>
      </c>
      <c r="B111" s="67" t="s">
        <v>281</v>
      </c>
      <c r="C111" s="68">
        <f>SUM(C112:C121)</f>
        <v>692</v>
      </c>
      <c r="D111" s="72">
        <v>285</v>
      </c>
      <c r="E111" s="68">
        <v>323</v>
      </c>
      <c r="F111" s="69">
        <f t="shared" si="2"/>
        <v>47</v>
      </c>
      <c r="G111" s="69">
        <f t="shared" si="3"/>
        <v>113</v>
      </c>
    </row>
    <row r="112" s="50" customFormat="1" spans="1:7">
      <c r="A112" s="66" t="s">
        <v>282</v>
      </c>
      <c r="B112" s="70" t="s">
        <v>114</v>
      </c>
      <c r="C112" s="71">
        <v>212</v>
      </c>
      <c r="D112" s="68">
        <v>229</v>
      </c>
      <c r="E112" s="71">
        <v>292</v>
      </c>
      <c r="F112" s="69">
        <f t="shared" si="2"/>
        <v>138</v>
      </c>
      <c r="G112" s="69">
        <f t="shared" si="3"/>
        <v>128</v>
      </c>
    </row>
    <row r="113" s="50" customFormat="1" spans="1:7">
      <c r="A113" s="66" t="s">
        <v>283</v>
      </c>
      <c r="B113" s="70" t="s">
        <v>116</v>
      </c>
      <c r="C113" s="71">
        <v>480</v>
      </c>
      <c r="D113" s="72">
        <v>56</v>
      </c>
      <c r="E113" s="71">
        <v>31</v>
      </c>
      <c r="F113" s="69">
        <f t="shared" si="2"/>
        <v>7</v>
      </c>
      <c r="G113" s="69">
        <f t="shared" si="3"/>
        <v>55</v>
      </c>
    </row>
    <row r="114" s="50" customFormat="1" spans="1:7">
      <c r="A114" s="66" t="s">
        <v>284</v>
      </c>
      <c r="B114" s="70" t="s">
        <v>118</v>
      </c>
      <c r="C114" s="68"/>
      <c r="D114" s="72"/>
      <c r="E114" s="68"/>
      <c r="F114" s="69" t="str">
        <f t="shared" si="2"/>
        <v/>
      </c>
      <c r="G114" s="69" t="str">
        <f t="shared" si="3"/>
        <v/>
      </c>
    </row>
    <row r="115" s="50" customFormat="1" spans="1:7">
      <c r="A115" s="66" t="s">
        <v>285</v>
      </c>
      <c r="B115" s="74" t="s">
        <v>286</v>
      </c>
      <c r="C115" s="68"/>
      <c r="D115" s="68"/>
      <c r="E115" s="68"/>
      <c r="F115" s="69" t="str">
        <f t="shared" si="2"/>
        <v/>
      </c>
      <c r="G115" s="69" t="str">
        <f t="shared" si="3"/>
        <v/>
      </c>
    </row>
    <row r="116" s="50" customFormat="1" spans="1:7">
      <c r="A116" s="66" t="s">
        <v>287</v>
      </c>
      <c r="B116" s="74" t="s">
        <v>288</v>
      </c>
      <c r="C116" s="68"/>
      <c r="D116" s="68"/>
      <c r="E116" s="68"/>
      <c r="F116" s="69" t="str">
        <f t="shared" si="2"/>
        <v/>
      </c>
      <c r="G116" s="69" t="str">
        <f t="shared" si="3"/>
        <v/>
      </c>
    </row>
    <row r="117" s="50" customFormat="1" spans="1:7">
      <c r="A117" s="66" t="s">
        <v>289</v>
      </c>
      <c r="B117" s="74" t="s">
        <v>290</v>
      </c>
      <c r="C117" s="68"/>
      <c r="D117" s="68"/>
      <c r="E117" s="68"/>
      <c r="F117" s="69" t="str">
        <f t="shared" si="2"/>
        <v/>
      </c>
      <c r="G117" s="69" t="str">
        <f t="shared" si="3"/>
        <v/>
      </c>
    </row>
    <row r="118" s="50" customFormat="1" spans="1:7">
      <c r="A118" s="66" t="s">
        <v>291</v>
      </c>
      <c r="B118" s="70" t="s">
        <v>292</v>
      </c>
      <c r="C118" s="68"/>
      <c r="D118" s="68"/>
      <c r="E118" s="68"/>
      <c r="F118" s="69" t="str">
        <f t="shared" si="2"/>
        <v/>
      </c>
      <c r="G118" s="69" t="str">
        <f t="shared" si="3"/>
        <v/>
      </c>
    </row>
    <row r="119" s="50" customFormat="1" spans="1:7">
      <c r="A119" s="66" t="s">
        <v>293</v>
      </c>
      <c r="B119" s="70" t="s">
        <v>294</v>
      </c>
      <c r="C119" s="68"/>
      <c r="D119" s="68"/>
      <c r="E119" s="68"/>
      <c r="F119" s="69" t="str">
        <f t="shared" si="2"/>
        <v/>
      </c>
      <c r="G119" s="69" t="str">
        <f t="shared" si="3"/>
        <v/>
      </c>
    </row>
    <row r="120" s="50" customFormat="1" spans="1:7">
      <c r="A120" s="66" t="s">
        <v>295</v>
      </c>
      <c r="B120" s="70" t="s">
        <v>132</v>
      </c>
      <c r="C120" s="68"/>
      <c r="D120" s="68"/>
      <c r="E120" s="68"/>
      <c r="F120" s="69" t="str">
        <f t="shared" si="2"/>
        <v/>
      </c>
      <c r="G120" s="69" t="str">
        <f t="shared" si="3"/>
        <v/>
      </c>
    </row>
    <row r="121" s="50" customFormat="1" spans="1:7">
      <c r="A121" s="66" t="s">
        <v>296</v>
      </c>
      <c r="B121" s="74" t="s">
        <v>297</v>
      </c>
      <c r="C121" s="68"/>
      <c r="D121" s="68"/>
      <c r="E121" s="68"/>
      <c r="F121" s="69" t="str">
        <f t="shared" si="2"/>
        <v/>
      </c>
      <c r="G121" s="69" t="str">
        <f t="shared" si="3"/>
        <v/>
      </c>
    </row>
    <row r="122" s="50" customFormat="1" spans="1:7">
      <c r="A122" s="66" t="s">
        <v>298</v>
      </c>
      <c r="B122" s="74" t="s">
        <v>299</v>
      </c>
      <c r="C122" s="68">
        <f>SUM(C123:C133)</f>
        <v>0</v>
      </c>
      <c r="D122" s="68">
        <v>0</v>
      </c>
      <c r="E122" s="68"/>
      <c r="F122" s="69" t="str">
        <f t="shared" si="2"/>
        <v/>
      </c>
      <c r="G122" s="69" t="str">
        <f t="shared" si="3"/>
        <v/>
      </c>
    </row>
    <row r="123" s="50" customFormat="1" spans="1:7">
      <c r="A123" s="66" t="s">
        <v>300</v>
      </c>
      <c r="B123" s="74" t="s">
        <v>114</v>
      </c>
      <c r="C123" s="68"/>
      <c r="D123" s="68"/>
      <c r="E123" s="68"/>
      <c r="F123" s="69" t="str">
        <f t="shared" si="2"/>
        <v/>
      </c>
      <c r="G123" s="69" t="str">
        <f t="shared" si="3"/>
        <v/>
      </c>
    </row>
    <row r="124" s="50" customFormat="1" spans="1:7">
      <c r="A124" s="66" t="s">
        <v>301</v>
      </c>
      <c r="B124" s="67" t="s">
        <v>116</v>
      </c>
      <c r="C124" s="68"/>
      <c r="D124" s="68"/>
      <c r="E124" s="68"/>
      <c r="F124" s="69" t="str">
        <f t="shared" si="2"/>
        <v/>
      </c>
      <c r="G124" s="69" t="str">
        <f t="shared" si="3"/>
        <v/>
      </c>
    </row>
    <row r="125" s="50" customFormat="1" spans="1:7">
      <c r="A125" s="66" t="s">
        <v>302</v>
      </c>
      <c r="B125" s="70" t="s">
        <v>118</v>
      </c>
      <c r="C125" s="68"/>
      <c r="D125" s="68"/>
      <c r="E125" s="68"/>
      <c r="F125" s="69" t="str">
        <f t="shared" si="2"/>
        <v/>
      </c>
      <c r="G125" s="69" t="str">
        <f t="shared" si="3"/>
        <v/>
      </c>
    </row>
    <row r="126" s="50" customFormat="1" spans="1:7">
      <c r="A126" s="66" t="s">
        <v>303</v>
      </c>
      <c r="B126" s="70" t="s">
        <v>304</v>
      </c>
      <c r="C126" s="68"/>
      <c r="D126" s="68"/>
      <c r="E126" s="68"/>
      <c r="F126" s="69" t="str">
        <f t="shared" si="2"/>
        <v/>
      </c>
      <c r="G126" s="69" t="str">
        <f t="shared" si="3"/>
        <v/>
      </c>
    </row>
    <row r="127" s="50" customFormat="1" spans="1:7">
      <c r="A127" s="66" t="s">
        <v>305</v>
      </c>
      <c r="B127" s="70" t="s">
        <v>306</v>
      </c>
      <c r="C127" s="68"/>
      <c r="D127" s="68"/>
      <c r="E127" s="68"/>
      <c r="F127" s="69" t="str">
        <f t="shared" si="2"/>
        <v/>
      </c>
      <c r="G127" s="69" t="str">
        <f t="shared" si="3"/>
        <v/>
      </c>
    </row>
    <row r="128" s="50" customFormat="1" spans="1:7">
      <c r="A128" s="66" t="s">
        <v>307</v>
      </c>
      <c r="B128" s="74" t="s">
        <v>308</v>
      </c>
      <c r="C128" s="68"/>
      <c r="D128" s="68"/>
      <c r="E128" s="68"/>
      <c r="F128" s="69" t="str">
        <f t="shared" si="2"/>
        <v/>
      </c>
      <c r="G128" s="69" t="str">
        <f t="shared" si="3"/>
        <v/>
      </c>
    </row>
    <row r="129" s="50" customFormat="1" spans="1:7">
      <c r="A129" s="66" t="s">
        <v>309</v>
      </c>
      <c r="B129" s="70" t="s">
        <v>310</v>
      </c>
      <c r="C129" s="68"/>
      <c r="D129" s="68"/>
      <c r="E129" s="68"/>
      <c r="F129" s="69" t="str">
        <f t="shared" si="2"/>
        <v/>
      </c>
      <c r="G129" s="69" t="str">
        <f t="shared" si="3"/>
        <v/>
      </c>
    </row>
    <row r="130" s="50" customFormat="1" spans="1:7">
      <c r="A130" s="66" t="s">
        <v>311</v>
      </c>
      <c r="B130" s="70" t="s">
        <v>312</v>
      </c>
      <c r="C130" s="68"/>
      <c r="D130" s="68"/>
      <c r="E130" s="68"/>
      <c r="F130" s="69" t="str">
        <f t="shared" si="2"/>
        <v/>
      </c>
      <c r="G130" s="69" t="str">
        <f t="shared" si="3"/>
        <v/>
      </c>
    </row>
    <row r="131" s="50" customFormat="1" spans="1:7">
      <c r="A131" s="66" t="s">
        <v>313</v>
      </c>
      <c r="B131" s="70" t="s">
        <v>314</v>
      </c>
      <c r="C131" s="68"/>
      <c r="D131" s="68"/>
      <c r="E131" s="68"/>
      <c r="F131" s="69" t="str">
        <f t="shared" si="2"/>
        <v/>
      </c>
      <c r="G131" s="69" t="str">
        <f t="shared" si="3"/>
        <v/>
      </c>
    </row>
    <row r="132" s="50" customFormat="1" spans="1:7">
      <c r="A132" s="66" t="s">
        <v>315</v>
      </c>
      <c r="B132" s="70" t="s">
        <v>132</v>
      </c>
      <c r="C132" s="68"/>
      <c r="D132" s="68"/>
      <c r="E132" s="68"/>
      <c r="F132" s="69" t="str">
        <f t="shared" si="2"/>
        <v/>
      </c>
      <c r="G132" s="69" t="str">
        <f t="shared" si="3"/>
        <v/>
      </c>
    </row>
    <row r="133" s="50" customFormat="1" spans="1:7">
      <c r="A133" s="66" t="s">
        <v>316</v>
      </c>
      <c r="B133" s="70" t="s">
        <v>317</v>
      </c>
      <c r="C133" s="68"/>
      <c r="D133" s="68"/>
      <c r="E133" s="68"/>
      <c r="F133" s="69" t="str">
        <f t="shared" si="2"/>
        <v/>
      </c>
      <c r="G133" s="69" t="str">
        <f t="shared" si="3"/>
        <v/>
      </c>
    </row>
    <row r="134" s="50" customFormat="1" spans="1:7">
      <c r="A134" s="66" t="s">
        <v>318</v>
      </c>
      <c r="B134" s="70" t="s">
        <v>319</v>
      </c>
      <c r="C134" s="68">
        <f>SUM(C135:C140)</f>
        <v>120</v>
      </c>
      <c r="D134" s="68">
        <v>124</v>
      </c>
      <c r="E134" s="68">
        <v>147</v>
      </c>
      <c r="F134" s="69">
        <f t="shared" ref="F134:F197" si="4">IF(C134=0,"",ROUND(E134/C134*100,1))</f>
        <v>123</v>
      </c>
      <c r="G134" s="69">
        <f t="shared" si="3"/>
        <v>119</v>
      </c>
    </row>
    <row r="135" s="50" customFormat="1" spans="1:7">
      <c r="A135" s="66" t="s">
        <v>320</v>
      </c>
      <c r="B135" s="70" t="s">
        <v>114</v>
      </c>
      <c r="C135" s="71">
        <v>103</v>
      </c>
      <c r="D135" s="68">
        <v>113</v>
      </c>
      <c r="E135" s="71">
        <v>135</v>
      </c>
      <c r="F135" s="69">
        <f t="shared" si="4"/>
        <v>131</v>
      </c>
      <c r="G135" s="69">
        <f t="shared" si="3"/>
        <v>120</v>
      </c>
    </row>
    <row r="136" s="50" customFormat="1" spans="1:7">
      <c r="A136" s="66" t="s">
        <v>321</v>
      </c>
      <c r="B136" s="70" t="s">
        <v>116</v>
      </c>
      <c r="C136" s="71">
        <v>17</v>
      </c>
      <c r="D136" s="72">
        <v>11</v>
      </c>
      <c r="E136" s="71">
        <v>12</v>
      </c>
      <c r="F136" s="69">
        <f t="shared" si="4"/>
        <v>71</v>
      </c>
      <c r="G136" s="69">
        <f t="shared" ref="G136:G199" si="5">IF(D136=0,"",ROUND(E136/D136*100,1))</f>
        <v>109</v>
      </c>
    </row>
    <row r="137" s="50" customFormat="1" spans="1:7">
      <c r="A137" s="66" t="s">
        <v>322</v>
      </c>
      <c r="B137" s="74" t="s">
        <v>118</v>
      </c>
      <c r="C137" s="68"/>
      <c r="D137" s="72"/>
      <c r="E137" s="68"/>
      <c r="F137" s="69" t="str">
        <f t="shared" si="4"/>
        <v/>
      </c>
      <c r="G137" s="69" t="str">
        <f t="shared" si="5"/>
        <v/>
      </c>
    </row>
    <row r="138" s="50" customFormat="1" spans="1:7">
      <c r="A138" s="66" t="s">
        <v>323</v>
      </c>
      <c r="B138" s="74" t="s">
        <v>324</v>
      </c>
      <c r="C138" s="68"/>
      <c r="D138" s="68"/>
      <c r="E138" s="68"/>
      <c r="F138" s="69" t="str">
        <f t="shared" si="4"/>
        <v/>
      </c>
      <c r="G138" s="69" t="str">
        <f t="shared" si="5"/>
        <v/>
      </c>
    </row>
    <row r="139" s="50" customFormat="1" spans="1:7">
      <c r="A139" s="66" t="s">
        <v>325</v>
      </c>
      <c r="B139" s="74" t="s">
        <v>132</v>
      </c>
      <c r="C139" s="68"/>
      <c r="D139" s="68"/>
      <c r="E139" s="68"/>
      <c r="F139" s="69" t="str">
        <f t="shared" si="4"/>
        <v/>
      </c>
      <c r="G139" s="69" t="str">
        <f t="shared" si="5"/>
        <v/>
      </c>
    </row>
    <row r="140" s="50" customFormat="1" spans="1:7">
      <c r="A140" s="66" t="s">
        <v>326</v>
      </c>
      <c r="B140" s="67" t="s">
        <v>327</v>
      </c>
      <c r="C140" s="68"/>
      <c r="D140" s="68"/>
      <c r="E140" s="68"/>
      <c r="F140" s="69" t="str">
        <f t="shared" si="4"/>
        <v/>
      </c>
      <c r="G140" s="69" t="str">
        <f t="shared" si="5"/>
        <v/>
      </c>
    </row>
    <row r="141" s="50" customFormat="1" spans="1:7">
      <c r="A141" s="66" t="s">
        <v>328</v>
      </c>
      <c r="B141" s="70" t="s">
        <v>329</v>
      </c>
      <c r="C141" s="68">
        <f>SUM(C142:C148)</f>
        <v>28</v>
      </c>
      <c r="D141" s="68">
        <v>32</v>
      </c>
      <c r="E141" s="68">
        <v>41</v>
      </c>
      <c r="F141" s="69">
        <f t="shared" si="4"/>
        <v>146</v>
      </c>
      <c r="G141" s="69">
        <f t="shared" si="5"/>
        <v>128</v>
      </c>
    </row>
    <row r="142" s="50" customFormat="1" spans="1:7">
      <c r="A142" s="66" t="s">
        <v>330</v>
      </c>
      <c r="B142" s="70" t="s">
        <v>114</v>
      </c>
      <c r="C142" s="71">
        <v>26</v>
      </c>
      <c r="D142" s="68">
        <v>30</v>
      </c>
      <c r="E142" s="71">
        <v>39</v>
      </c>
      <c r="F142" s="69">
        <f t="shared" si="4"/>
        <v>150</v>
      </c>
      <c r="G142" s="69">
        <f t="shared" si="5"/>
        <v>130</v>
      </c>
    </row>
    <row r="143" s="50" customFormat="1" spans="1:7">
      <c r="A143" s="66" t="s">
        <v>331</v>
      </c>
      <c r="B143" s="74" t="s">
        <v>116</v>
      </c>
      <c r="C143" s="71">
        <v>2</v>
      </c>
      <c r="D143" s="72">
        <v>2</v>
      </c>
      <c r="E143" s="71">
        <v>2</v>
      </c>
      <c r="F143" s="69">
        <f t="shared" si="4"/>
        <v>100</v>
      </c>
      <c r="G143" s="69">
        <f t="shared" si="5"/>
        <v>100</v>
      </c>
    </row>
    <row r="144" s="50" customFormat="1" spans="1:7">
      <c r="A144" s="66" t="s">
        <v>332</v>
      </c>
      <c r="B144" s="74" t="s">
        <v>118</v>
      </c>
      <c r="C144" s="68"/>
      <c r="D144" s="72"/>
      <c r="E144" s="68"/>
      <c r="F144" s="69" t="str">
        <f t="shared" si="4"/>
        <v/>
      </c>
      <c r="G144" s="69" t="str">
        <f t="shared" si="5"/>
        <v/>
      </c>
    </row>
    <row r="145" s="50" customFormat="1" spans="1:7">
      <c r="A145" s="66" t="s">
        <v>333</v>
      </c>
      <c r="B145" s="74" t="s">
        <v>334</v>
      </c>
      <c r="C145" s="68"/>
      <c r="D145" s="68"/>
      <c r="E145" s="68"/>
      <c r="F145" s="69" t="str">
        <f t="shared" si="4"/>
        <v/>
      </c>
      <c r="G145" s="69" t="str">
        <f t="shared" si="5"/>
        <v/>
      </c>
    </row>
    <row r="146" s="50" customFormat="1" spans="1:7">
      <c r="A146" s="66" t="s">
        <v>335</v>
      </c>
      <c r="B146" s="67" t="s">
        <v>336</v>
      </c>
      <c r="C146" s="68"/>
      <c r="D146" s="68"/>
      <c r="E146" s="68"/>
      <c r="F146" s="69" t="str">
        <f t="shared" si="4"/>
        <v/>
      </c>
      <c r="G146" s="69" t="str">
        <f t="shared" si="5"/>
        <v/>
      </c>
    </row>
    <row r="147" s="50" customFormat="1" spans="1:7">
      <c r="A147" s="66" t="s">
        <v>337</v>
      </c>
      <c r="B147" s="70" t="s">
        <v>132</v>
      </c>
      <c r="C147" s="68"/>
      <c r="D147" s="68"/>
      <c r="E147" s="68"/>
      <c r="F147" s="69" t="str">
        <f t="shared" si="4"/>
        <v/>
      </c>
      <c r="G147" s="69" t="str">
        <f t="shared" si="5"/>
        <v/>
      </c>
    </row>
    <row r="148" s="50" customFormat="1" spans="1:7">
      <c r="A148" s="66" t="s">
        <v>338</v>
      </c>
      <c r="B148" s="70" t="s">
        <v>339</v>
      </c>
      <c r="C148" s="68"/>
      <c r="D148" s="68"/>
      <c r="E148" s="68"/>
      <c r="F148" s="69" t="str">
        <f t="shared" si="4"/>
        <v/>
      </c>
      <c r="G148" s="69" t="str">
        <f t="shared" si="5"/>
        <v/>
      </c>
    </row>
    <row r="149" s="50" customFormat="1" spans="1:7">
      <c r="A149" s="66" t="s">
        <v>340</v>
      </c>
      <c r="B149" s="74" t="s">
        <v>341</v>
      </c>
      <c r="C149" s="68">
        <f>SUM(C150:C154)</f>
        <v>141</v>
      </c>
      <c r="D149" s="68">
        <v>126</v>
      </c>
      <c r="E149" s="68">
        <v>112</v>
      </c>
      <c r="F149" s="69">
        <f t="shared" si="4"/>
        <v>79</v>
      </c>
      <c r="G149" s="69">
        <f t="shared" si="5"/>
        <v>89</v>
      </c>
    </row>
    <row r="150" s="50" customFormat="1" spans="1:7">
      <c r="A150" s="66" t="s">
        <v>342</v>
      </c>
      <c r="B150" s="74" t="s">
        <v>114</v>
      </c>
      <c r="C150" s="71">
        <v>130</v>
      </c>
      <c r="D150" s="68">
        <v>122</v>
      </c>
      <c r="E150" s="71">
        <v>101</v>
      </c>
      <c r="F150" s="69">
        <f t="shared" si="4"/>
        <v>78</v>
      </c>
      <c r="G150" s="69">
        <f t="shared" si="5"/>
        <v>83</v>
      </c>
    </row>
    <row r="151" s="50" customFormat="1" spans="1:7">
      <c r="A151" s="66" t="s">
        <v>343</v>
      </c>
      <c r="B151" s="74" t="s">
        <v>116</v>
      </c>
      <c r="C151" s="71">
        <v>11</v>
      </c>
      <c r="D151" s="72">
        <v>4</v>
      </c>
      <c r="E151" s="71">
        <v>11</v>
      </c>
      <c r="F151" s="68">
        <f t="shared" si="4"/>
        <v>100</v>
      </c>
      <c r="G151" s="69">
        <f t="shared" si="5"/>
        <v>275</v>
      </c>
    </row>
    <row r="152" s="50" customFormat="1" spans="1:7">
      <c r="A152" s="66" t="s">
        <v>344</v>
      </c>
      <c r="B152" s="70" t="s">
        <v>118</v>
      </c>
      <c r="C152" s="68"/>
      <c r="D152" s="72"/>
      <c r="E152" s="68"/>
      <c r="F152" s="69" t="str">
        <f t="shared" si="4"/>
        <v/>
      </c>
      <c r="G152" s="69" t="str">
        <f t="shared" si="5"/>
        <v/>
      </c>
    </row>
    <row r="153" s="50" customFormat="1" spans="1:7">
      <c r="A153" s="66" t="s">
        <v>345</v>
      </c>
      <c r="B153" s="75" t="s">
        <v>346</v>
      </c>
      <c r="C153" s="68"/>
      <c r="D153" s="68"/>
      <c r="E153" s="68"/>
      <c r="F153" s="69" t="str">
        <f t="shared" si="4"/>
        <v/>
      </c>
      <c r="G153" s="69" t="str">
        <f t="shared" si="5"/>
        <v/>
      </c>
    </row>
    <row r="154" s="50" customFormat="1" spans="1:7">
      <c r="A154" s="66" t="s">
        <v>347</v>
      </c>
      <c r="B154" s="70" t="s">
        <v>348</v>
      </c>
      <c r="C154" s="68"/>
      <c r="D154" s="68"/>
      <c r="E154" s="68"/>
      <c r="F154" s="69" t="str">
        <f t="shared" si="4"/>
        <v/>
      </c>
      <c r="G154" s="69" t="str">
        <f t="shared" si="5"/>
        <v/>
      </c>
    </row>
    <row r="155" s="50" customFormat="1" spans="1:7">
      <c r="A155" s="66" t="s">
        <v>349</v>
      </c>
      <c r="B155" s="74" t="s">
        <v>350</v>
      </c>
      <c r="C155" s="68">
        <f>SUM(C156:C161)</f>
        <v>78</v>
      </c>
      <c r="D155" s="68">
        <v>82</v>
      </c>
      <c r="E155" s="68">
        <v>56</v>
      </c>
      <c r="F155" s="69">
        <f t="shared" si="4"/>
        <v>72</v>
      </c>
      <c r="G155" s="69">
        <f t="shared" si="5"/>
        <v>68</v>
      </c>
    </row>
    <row r="156" s="50" customFormat="1" spans="1:7">
      <c r="A156" s="66" t="s">
        <v>351</v>
      </c>
      <c r="B156" s="74" t="s">
        <v>114</v>
      </c>
      <c r="C156" s="71">
        <v>69</v>
      </c>
      <c r="D156" s="68">
        <v>78</v>
      </c>
      <c r="E156" s="71">
        <v>54</v>
      </c>
      <c r="F156" s="69">
        <f t="shared" si="4"/>
        <v>78</v>
      </c>
      <c r="G156" s="69">
        <f t="shared" si="5"/>
        <v>69</v>
      </c>
    </row>
    <row r="157" s="50" customFormat="1" spans="1:7">
      <c r="A157" s="66" t="s">
        <v>352</v>
      </c>
      <c r="B157" s="74" t="s">
        <v>116</v>
      </c>
      <c r="C157" s="71">
        <v>9</v>
      </c>
      <c r="D157" s="72">
        <v>4</v>
      </c>
      <c r="E157" s="71">
        <v>2</v>
      </c>
      <c r="F157" s="69">
        <f t="shared" si="4"/>
        <v>22</v>
      </c>
      <c r="G157" s="69">
        <f t="shared" si="5"/>
        <v>50</v>
      </c>
    </row>
    <row r="158" s="50" customFormat="1" spans="1:7">
      <c r="A158" s="66" t="s">
        <v>353</v>
      </c>
      <c r="B158" s="67" t="s">
        <v>118</v>
      </c>
      <c r="C158" s="68"/>
      <c r="D158" s="72"/>
      <c r="E158" s="68"/>
      <c r="F158" s="69" t="str">
        <f t="shared" si="4"/>
        <v/>
      </c>
      <c r="G158" s="69" t="str">
        <f t="shared" si="5"/>
        <v/>
      </c>
    </row>
    <row r="159" s="50" customFormat="1" spans="1:7">
      <c r="A159" s="66" t="s">
        <v>354</v>
      </c>
      <c r="B159" s="70" t="s">
        <v>145</v>
      </c>
      <c r="C159" s="68"/>
      <c r="D159" s="68"/>
      <c r="E159" s="68"/>
      <c r="F159" s="69" t="str">
        <f t="shared" si="4"/>
        <v/>
      </c>
      <c r="G159" s="69" t="str">
        <f t="shared" si="5"/>
        <v/>
      </c>
    </row>
    <row r="160" s="50" customFormat="1" spans="1:7">
      <c r="A160" s="66" t="s">
        <v>355</v>
      </c>
      <c r="B160" s="70" t="s">
        <v>132</v>
      </c>
      <c r="C160" s="68"/>
      <c r="D160" s="68"/>
      <c r="E160" s="68"/>
      <c r="F160" s="69" t="str">
        <f t="shared" si="4"/>
        <v/>
      </c>
      <c r="G160" s="69" t="str">
        <f t="shared" si="5"/>
        <v/>
      </c>
    </row>
    <row r="161" s="50" customFormat="1" spans="1:7">
      <c r="A161" s="66" t="s">
        <v>356</v>
      </c>
      <c r="B161" s="70" t="s">
        <v>357</v>
      </c>
      <c r="C161" s="68"/>
      <c r="D161" s="68"/>
      <c r="E161" s="68"/>
      <c r="F161" s="69" t="str">
        <f t="shared" si="4"/>
        <v/>
      </c>
      <c r="G161" s="69" t="str">
        <f t="shared" si="5"/>
        <v/>
      </c>
    </row>
    <row r="162" s="50" customFormat="1" spans="1:7">
      <c r="A162" s="66" t="s">
        <v>358</v>
      </c>
      <c r="B162" s="74" t="s">
        <v>359</v>
      </c>
      <c r="C162" s="68">
        <f>SUM(C163:C168)</f>
        <v>468</v>
      </c>
      <c r="D162" s="68">
        <v>419</v>
      </c>
      <c r="E162" s="68">
        <v>349</v>
      </c>
      <c r="F162" s="69">
        <f t="shared" si="4"/>
        <v>75</v>
      </c>
      <c r="G162" s="69">
        <f t="shared" si="5"/>
        <v>83</v>
      </c>
    </row>
    <row r="163" s="50" customFormat="1" spans="1:7">
      <c r="A163" s="66" t="s">
        <v>360</v>
      </c>
      <c r="B163" s="74" t="s">
        <v>114</v>
      </c>
      <c r="C163" s="71">
        <v>386</v>
      </c>
      <c r="D163" s="68">
        <v>371</v>
      </c>
      <c r="E163" s="71">
        <v>335</v>
      </c>
      <c r="F163" s="69">
        <f t="shared" si="4"/>
        <v>87</v>
      </c>
      <c r="G163" s="69">
        <f t="shared" si="5"/>
        <v>90</v>
      </c>
    </row>
    <row r="164" s="50" customFormat="1" spans="1:7">
      <c r="A164" s="66" t="s">
        <v>361</v>
      </c>
      <c r="B164" s="74" t="s">
        <v>116</v>
      </c>
      <c r="C164" s="71">
        <v>82</v>
      </c>
      <c r="D164" s="72">
        <v>48</v>
      </c>
      <c r="E164" s="71">
        <v>14</v>
      </c>
      <c r="F164" s="69">
        <f t="shared" si="4"/>
        <v>17</v>
      </c>
      <c r="G164" s="69">
        <f t="shared" si="5"/>
        <v>29</v>
      </c>
    </row>
    <row r="165" s="50" customFormat="1" spans="1:7">
      <c r="A165" s="66" t="s">
        <v>362</v>
      </c>
      <c r="B165" s="70" t="s">
        <v>118</v>
      </c>
      <c r="C165" s="68"/>
      <c r="D165" s="72"/>
      <c r="E165" s="68"/>
      <c r="F165" s="69" t="str">
        <f t="shared" si="4"/>
        <v/>
      </c>
      <c r="G165" s="69" t="str">
        <f t="shared" si="5"/>
        <v/>
      </c>
    </row>
    <row r="166" s="50" customFormat="1" spans="1:7">
      <c r="A166" s="66" t="s">
        <v>363</v>
      </c>
      <c r="B166" s="70" t="s">
        <v>364</v>
      </c>
      <c r="C166" s="68"/>
      <c r="D166" s="68"/>
      <c r="E166" s="68"/>
      <c r="F166" s="69" t="str">
        <f t="shared" si="4"/>
        <v/>
      </c>
      <c r="G166" s="69" t="str">
        <f t="shared" si="5"/>
        <v/>
      </c>
    </row>
    <row r="167" s="50" customFormat="1" spans="1:7">
      <c r="A167" s="66" t="s">
        <v>365</v>
      </c>
      <c r="B167" s="74" t="s">
        <v>132</v>
      </c>
      <c r="C167" s="68"/>
      <c r="D167" s="68"/>
      <c r="E167" s="68"/>
      <c r="F167" s="69" t="str">
        <f t="shared" si="4"/>
        <v/>
      </c>
      <c r="G167" s="69" t="str">
        <f t="shared" si="5"/>
        <v/>
      </c>
    </row>
    <row r="168" s="50" customFormat="1" spans="1:7">
      <c r="A168" s="66" t="s">
        <v>366</v>
      </c>
      <c r="B168" s="74" t="s">
        <v>367</v>
      </c>
      <c r="C168" s="68"/>
      <c r="D168" s="68"/>
      <c r="E168" s="68"/>
      <c r="F168" s="69" t="str">
        <f t="shared" si="4"/>
        <v/>
      </c>
      <c r="G168" s="69" t="str">
        <f t="shared" si="5"/>
        <v/>
      </c>
    </row>
    <row r="169" s="50" customFormat="1" spans="1:7">
      <c r="A169" s="66" t="s">
        <v>368</v>
      </c>
      <c r="B169" s="74" t="s">
        <v>369</v>
      </c>
      <c r="C169" s="68">
        <f>SUM(C170:C175)</f>
        <v>2248</v>
      </c>
      <c r="D169" s="68">
        <v>1843</v>
      </c>
      <c r="E169" s="68">
        <v>1996</v>
      </c>
      <c r="F169" s="69">
        <f t="shared" si="4"/>
        <v>89</v>
      </c>
      <c r="G169" s="69">
        <f t="shared" si="5"/>
        <v>108</v>
      </c>
    </row>
    <row r="170" s="50" customFormat="1" spans="1:7">
      <c r="A170" s="66" t="s">
        <v>370</v>
      </c>
      <c r="B170" s="74" t="s">
        <v>114</v>
      </c>
      <c r="C170" s="71">
        <v>861</v>
      </c>
      <c r="D170" s="68">
        <v>893</v>
      </c>
      <c r="E170" s="71">
        <v>929</v>
      </c>
      <c r="F170" s="69">
        <f t="shared" si="4"/>
        <v>108</v>
      </c>
      <c r="G170" s="69">
        <f t="shared" si="5"/>
        <v>104</v>
      </c>
    </row>
    <row r="171" s="50" customFormat="1" spans="1:7">
      <c r="A171" s="66" t="s">
        <v>371</v>
      </c>
      <c r="B171" s="70" t="s">
        <v>116</v>
      </c>
      <c r="C171" s="71">
        <v>1387</v>
      </c>
      <c r="D171" s="72">
        <v>910</v>
      </c>
      <c r="E171" s="71">
        <v>1067</v>
      </c>
      <c r="F171" s="69">
        <f t="shared" si="4"/>
        <v>77</v>
      </c>
      <c r="G171" s="69">
        <f t="shared" si="5"/>
        <v>117</v>
      </c>
    </row>
    <row r="172" s="50" customFormat="1" spans="1:7">
      <c r="A172" s="66" t="s">
        <v>372</v>
      </c>
      <c r="B172" s="70" t="s">
        <v>118</v>
      </c>
      <c r="C172" s="68"/>
      <c r="D172" s="72"/>
      <c r="E172" s="68"/>
      <c r="F172" s="69" t="str">
        <f t="shared" si="4"/>
        <v/>
      </c>
      <c r="G172" s="69" t="str">
        <f t="shared" si="5"/>
        <v/>
      </c>
    </row>
    <row r="173" s="50" customFormat="1" spans="1:7">
      <c r="A173" s="66" t="s">
        <v>373</v>
      </c>
      <c r="B173" s="70" t="s">
        <v>374</v>
      </c>
      <c r="C173" s="68"/>
      <c r="D173" s="68"/>
      <c r="E173" s="68"/>
      <c r="F173" s="69" t="str">
        <f t="shared" si="4"/>
        <v/>
      </c>
      <c r="G173" s="69" t="str">
        <f t="shared" si="5"/>
        <v/>
      </c>
    </row>
    <row r="174" s="50" customFormat="1" spans="1:7">
      <c r="A174" s="66" t="s">
        <v>375</v>
      </c>
      <c r="B174" s="74" t="s">
        <v>132</v>
      </c>
      <c r="C174" s="68"/>
      <c r="D174" s="68"/>
      <c r="E174" s="68"/>
      <c r="F174" s="69" t="str">
        <f t="shared" si="4"/>
        <v/>
      </c>
      <c r="G174" s="69" t="str">
        <f t="shared" si="5"/>
        <v/>
      </c>
    </row>
    <row r="175" s="50" customFormat="1" spans="1:7">
      <c r="A175" s="66" t="s">
        <v>376</v>
      </c>
      <c r="B175" s="74" t="s">
        <v>377</v>
      </c>
      <c r="C175" s="68"/>
      <c r="D175" s="68">
        <v>40</v>
      </c>
      <c r="E175" s="68"/>
      <c r="F175" s="69" t="str">
        <f t="shared" si="4"/>
        <v/>
      </c>
      <c r="G175" s="69">
        <f t="shared" si="5"/>
        <v>0</v>
      </c>
    </row>
    <row r="176" s="50" customFormat="1" spans="1:7">
      <c r="A176" s="66" t="s">
        <v>378</v>
      </c>
      <c r="B176" s="74" t="s">
        <v>379</v>
      </c>
      <c r="C176" s="68">
        <f>SUM(C177:C182)</f>
        <v>1970</v>
      </c>
      <c r="D176" s="68">
        <v>608</v>
      </c>
      <c r="E176" s="68">
        <v>993</v>
      </c>
      <c r="F176" s="69">
        <f t="shared" si="4"/>
        <v>50</v>
      </c>
      <c r="G176" s="69">
        <f t="shared" si="5"/>
        <v>163</v>
      </c>
    </row>
    <row r="177" s="50" customFormat="1" spans="1:7">
      <c r="A177" s="66" t="s">
        <v>380</v>
      </c>
      <c r="B177" s="70" t="s">
        <v>114</v>
      </c>
      <c r="C177" s="71">
        <v>1172</v>
      </c>
      <c r="D177" s="68">
        <v>434</v>
      </c>
      <c r="E177" s="71">
        <v>358</v>
      </c>
      <c r="F177" s="69">
        <f t="shared" si="4"/>
        <v>31</v>
      </c>
      <c r="G177" s="69">
        <f t="shared" si="5"/>
        <v>83</v>
      </c>
    </row>
    <row r="178" s="50" customFormat="1" spans="1:7">
      <c r="A178" s="66" t="s">
        <v>381</v>
      </c>
      <c r="B178" s="70" t="s">
        <v>116</v>
      </c>
      <c r="C178" s="71">
        <v>798</v>
      </c>
      <c r="D178" s="72">
        <v>165</v>
      </c>
      <c r="E178" s="71">
        <v>635</v>
      </c>
      <c r="F178" s="69">
        <f t="shared" si="4"/>
        <v>80</v>
      </c>
      <c r="G178" s="69">
        <f t="shared" si="5"/>
        <v>385</v>
      </c>
    </row>
    <row r="179" s="50" customFormat="1" spans="1:7">
      <c r="A179" s="66" t="s">
        <v>382</v>
      </c>
      <c r="B179" s="70" t="s">
        <v>118</v>
      </c>
      <c r="C179" s="68"/>
      <c r="D179" s="72"/>
      <c r="E179" s="68"/>
      <c r="F179" s="69" t="str">
        <f t="shared" si="4"/>
        <v/>
      </c>
      <c r="G179" s="69" t="str">
        <f t="shared" si="5"/>
        <v/>
      </c>
    </row>
    <row r="180" s="50" customFormat="1" spans="1:7">
      <c r="A180" s="66" t="s">
        <v>383</v>
      </c>
      <c r="B180" s="70" t="s">
        <v>384</v>
      </c>
      <c r="C180" s="68"/>
      <c r="D180" s="68"/>
      <c r="E180" s="68"/>
      <c r="F180" s="69" t="str">
        <f t="shared" si="4"/>
        <v/>
      </c>
      <c r="G180" s="69" t="str">
        <f t="shared" si="5"/>
        <v/>
      </c>
    </row>
    <row r="181" s="50" customFormat="1" spans="1:7">
      <c r="A181" s="66" t="s">
        <v>385</v>
      </c>
      <c r="B181" s="70" t="s">
        <v>132</v>
      </c>
      <c r="C181" s="68"/>
      <c r="D181" s="68"/>
      <c r="E181" s="68"/>
      <c r="F181" s="69" t="str">
        <f t="shared" si="4"/>
        <v/>
      </c>
      <c r="G181" s="69" t="str">
        <f t="shared" si="5"/>
        <v/>
      </c>
    </row>
    <row r="182" s="50" customFormat="1" spans="1:7">
      <c r="A182" s="66" t="s">
        <v>386</v>
      </c>
      <c r="B182" s="74" t="s">
        <v>387</v>
      </c>
      <c r="C182" s="68"/>
      <c r="D182" s="68">
        <v>9</v>
      </c>
      <c r="E182" s="68"/>
      <c r="F182" s="69" t="str">
        <f t="shared" si="4"/>
        <v/>
      </c>
      <c r="G182" s="69">
        <f t="shared" si="5"/>
        <v>0</v>
      </c>
    </row>
    <row r="183" s="50" customFormat="1" spans="1:7">
      <c r="A183" s="66" t="s">
        <v>388</v>
      </c>
      <c r="B183" s="74" t="s">
        <v>389</v>
      </c>
      <c r="C183" s="68">
        <f>SUM(C184:C189)</f>
        <v>796</v>
      </c>
      <c r="D183" s="68">
        <v>771</v>
      </c>
      <c r="E183" s="68">
        <v>561</v>
      </c>
      <c r="F183" s="69">
        <f t="shared" si="4"/>
        <v>71</v>
      </c>
      <c r="G183" s="69">
        <f t="shared" si="5"/>
        <v>73</v>
      </c>
    </row>
    <row r="184" s="50" customFormat="1" spans="1:7">
      <c r="A184" s="66" t="s">
        <v>390</v>
      </c>
      <c r="B184" s="67" t="s">
        <v>114</v>
      </c>
      <c r="C184" s="71">
        <v>412</v>
      </c>
      <c r="D184" s="68">
        <v>431</v>
      </c>
      <c r="E184" s="71">
        <v>325</v>
      </c>
      <c r="F184" s="69">
        <f t="shared" si="4"/>
        <v>79</v>
      </c>
      <c r="G184" s="69">
        <f t="shared" si="5"/>
        <v>75</v>
      </c>
    </row>
    <row r="185" s="50" customFormat="1" spans="1:7">
      <c r="A185" s="66" t="s">
        <v>391</v>
      </c>
      <c r="B185" s="70" t="s">
        <v>116</v>
      </c>
      <c r="C185" s="71">
        <v>353</v>
      </c>
      <c r="D185" s="72">
        <v>340</v>
      </c>
      <c r="E185" s="71">
        <v>236</v>
      </c>
      <c r="F185" s="69">
        <f t="shared" si="4"/>
        <v>67</v>
      </c>
      <c r="G185" s="69">
        <f t="shared" si="5"/>
        <v>69</v>
      </c>
    </row>
    <row r="186" s="50" customFormat="1" spans="1:7">
      <c r="A186" s="66" t="s">
        <v>392</v>
      </c>
      <c r="B186" s="70" t="s">
        <v>118</v>
      </c>
      <c r="C186" s="68"/>
      <c r="D186" s="72"/>
      <c r="E186" s="68"/>
      <c r="F186" s="69" t="str">
        <f t="shared" si="4"/>
        <v/>
      </c>
      <c r="G186" s="69" t="str">
        <f t="shared" si="5"/>
        <v/>
      </c>
    </row>
    <row r="187" s="50" customFormat="1" spans="1:7">
      <c r="A187" s="66" t="s">
        <v>393</v>
      </c>
      <c r="B187" s="70" t="s">
        <v>394</v>
      </c>
      <c r="C187" s="68"/>
      <c r="D187" s="68"/>
      <c r="E187" s="68"/>
      <c r="F187" s="69" t="str">
        <f t="shared" si="4"/>
        <v/>
      </c>
      <c r="G187" s="69" t="str">
        <f t="shared" si="5"/>
        <v/>
      </c>
    </row>
    <row r="188" s="50" customFormat="1" spans="1:7">
      <c r="A188" s="66" t="s">
        <v>395</v>
      </c>
      <c r="B188" s="70" t="s">
        <v>132</v>
      </c>
      <c r="C188" s="68"/>
      <c r="D188" s="68"/>
      <c r="E188" s="68"/>
      <c r="F188" s="69" t="str">
        <f t="shared" si="4"/>
        <v/>
      </c>
      <c r="G188" s="69" t="str">
        <f t="shared" si="5"/>
        <v/>
      </c>
    </row>
    <row r="189" s="50" customFormat="1" spans="1:7">
      <c r="A189" s="66" t="s">
        <v>396</v>
      </c>
      <c r="B189" s="74" t="s">
        <v>397</v>
      </c>
      <c r="C189" s="68">
        <v>31</v>
      </c>
      <c r="D189" s="68"/>
      <c r="E189" s="68"/>
      <c r="F189" s="69">
        <f t="shared" si="4"/>
        <v>0</v>
      </c>
      <c r="G189" s="69" t="str">
        <f t="shared" si="5"/>
        <v/>
      </c>
    </row>
    <row r="190" s="50" customFormat="1" spans="1:7">
      <c r="A190" s="66" t="s">
        <v>398</v>
      </c>
      <c r="B190" s="74" t="s">
        <v>399</v>
      </c>
      <c r="C190" s="68">
        <f>SUM(C191:C197)</f>
        <v>149</v>
      </c>
      <c r="D190" s="68">
        <v>102</v>
      </c>
      <c r="E190" s="68">
        <v>82</v>
      </c>
      <c r="F190" s="69">
        <f t="shared" si="4"/>
        <v>55</v>
      </c>
      <c r="G190" s="69">
        <f t="shared" si="5"/>
        <v>80</v>
      </c>
    </row>
    <row r="191" s="50" customFormat="1" spans="1:7">
      <c r="A191" s="66" t="s">
        <v>400</v>
      </c>
      <c r="B191" s="74" t="s">
        <v>114</v>
      </c>
      <c r="C191" s="71">
        <v>107</v>
      </c>
      <c r="D191" s="68">
        <v>79</v>
      </c>
      <c r="E191" s="71">
        <v>42</v>
      </c>
      <c r="F191" s="69">
        <f t="shared" si="4"/>
        <v>39</v>
      </c>
      <c r="G191" s="69">
        <f t="shared" si="5"/>
        <v>53</v>
      </c>
    </row>
    <row r="192" s="50" customFormat="1" spans="1:7">
      <c r="A192" s="66" t="s">
        <v>401</v>
      </c>
      <c r="B192" s="70" t="s">
        <v>116</v>
      </c>
      <c r="C192" s="71">
        <v>42</v>
      </c>
      <c r="D192" s="72">
        <v>23</v>
      </c>
      <c r="E192" s="71">
        <v>40</v>
      </c>
      <c r="F192" s="69">
        <f t="shared" si="4"/>
        <v>95</v>
      </c>
      <c r="G192" s="69">
        <f t="shared" si="5"/>
        <v>174</v>
      </c>
    </row>
    <row r="193" s="50" customFormat="1" spans="1:7">
      <c r="A193" s="66" t="s">
        <v>402</v>
      </c>
      <c r="B193" s="70" t="s">
        <v>118</v>
      </c>
      <c r="C193" s="68"/>
      <c r="D193" s="72"/>
      <c r="E193" s="68"/>
      <c r="F193" s="69" t="str">
        <f t="shared" si="4"/>
        <v/>
      </c>
      <c r="G193" s="69" t="str">
        <f t="shared" si="5"/>
        <v/>
      </c>
    </row>
    <row r="194" s="50" customFormat="1" spans="1:7">
      <c r="A194" s="66" t="s">
        <v>403</v>
      </c>
      <c r="B194" s="70" t="s">
        <v>404</v>
      </c>
      <c r="C194" s="68"/>
      <c r="D194" s="68"/>
      <c r="E194" s="68"/>
      <c r="F194" s="69" t="str">
        <f t="shared" si="4"/>
        <v/>
      </c>
      <c r="G194" s="69" t="str">
        <f t="shared" si="5"/>
        <v/>
      </c>
    </row>
    <row r="195" s="50" customFormat="1" spans="1:7">
      <c r="A195" s="66" t="s">
        <v>405</v>
      </c>
      <c r="B195" s="70" t="s">
        <v>406</v>
      </c>
      <c r="C195" s="68"/>
      <c r="D195" s="68"/>
      <c r="E195" s="68"/>
      <c r="F195" s="69" t="str">
        <f t="shared" si="4"/>
        <v/>
      </c>
      <c r="G195" s="69" t="str">
        <f t="shared" si="5"/>
        <v/>
      </c>
    </row>
    <row r="196" s="50" customFormat="1" spans="1:7">
      <c r="A196" s="66" t="s">
        <v>407</v>
      </c>
      <c r="B196" s="70" t="s">
        <v>132</v>
      </c>
      <c r="C196" s="68"/>
      <c r="D196" s="68"/>
      <c r="E196" s="68"/>
      <c r="F196" s="69" t="str">
        <f t="shared" si="4"/>
        <v/>
      </c>
      <c r="G196" s="69" t="str">
        <f t="shared" si="5"/>
        <v/>
      </c>
    </row>
    <row r="197" s="50" customFormat="1" spans="1:7">
      <c r="A197" s="66" t="s">
        <v>408</v>
      </c>
      <c r="B197" s="74" t="s">
        <v>409</v>
      </c>
      <c r="C197" s="68"/>
      <c r="D197" s="68"/>
      <c r="E197" s="68"/>
      <c r="F197" s="69" t="str">
        <f t="shared" si="4"/>
        <v/>
      </c>
      <c r="G197" s="69" t="str">
        <f t="shared" si="5"/>
        <v/>
      </c>
    </row>
    <row r="198" s="50" customFormat="1" spans="1:7">
      <c r="A198" s="66" t="s">
        <v>410</v>
      </c>
      <c r="B198" s="74" t="s">
        <v>411</v>
      </c>
      <c r="C198" s="68">
        <f>SUM(C199:C203)</f>
        <v>0</v>
      </c>
      <c r="D198" s="68">
        <v>0</v>
      </c>
      <c r="E198" s="68"/>
      <c r="F198" s="69" t="str">
        <f t="shared" ref="F198:F261" si="6">IF(C198=0,"",ROUND(E198/C198*100,1))</f>
        <v/>
      </c>
      <c r="G198" s="69" t="str">
        <f t="shared" si="5"/>
        <v/>
      </c>
    </row>
    <row r="199" s="50" customFormat="1" spans="1:7">
      <c r="A199" s="66" t="s">
        <v>412</v>
      </c>
      <c r="B199" s="74" t="s">
        <v>114</v>
      </c>
      <c r="C199" s="68"/>
      <c r="D199" s="68"/>
      <c r="E199" s="68"/>
      <c r="F199" s="69" t="str">
        <f t="shared" si="6"/>
        <v/>
      </c>
      <c r="G199" s="69" t="str">
        <f t="shared" si="5"/>
        <v/>
      </c>
    </row>
    <row r="200" s="50" customFormat="1" spans="1:7">
      <c r="A200" s="66" t="s">
        <v>413</v>
      </c>
      <c r="B200" s="67" t="s">
        <v>116</v>
      </c>
      <c r="C200" s="68"/>
      <c r="D200" s="68"/>
      <c r="E200" s="68"/>
      <c r="F200" s="69" t="str">
        <f t="shared" si="6"/>
        <v/>
      </c>
      <c r="G200" s="69" t="str">
        <f t="shared" ref="G200:G263" si="7">IF(D200=0,"",ROUND(E200/D200*100,1))</f>
        <v/>
      </c>
    </row>
    <row r="201" s="50" customFormat="1" spans="1:7">
      <c r="A201" s="66" t="s">
        <v>414</v>
      </c>
      <c r="B201" s="70" t="s">
        <v>118</v>
      </c>
      <c r="C201" s="78"/>
      <c r="D201" s="68"/>
      <c r="E201" s="78"/>
      <c r="F201" s="69" t="str">
        <f t="shared" si="6"/>
        <v/>
      </c>
      <c r="G201" s="69" t="str">
        <f t="shared" si="7"/>
        <v/>
      </c>
    </row>
    <row r="202" s="50" customFormat="1" spans="1:7">
      <c r="A202" s="66" t="s">
        <v>415</v>
      </c>
      <c r="B202" s="70" t="s">
        <v>132</v>
      </c>
      <c r="C202" s="78"/>
      <c r="D202" s="78"/>
      <c r="E202" s="78"/>
      <c r="F202" s="69" t="str">
        <f t="shared" si="6"/>
        <v/>
      </c>
      <c r="G202" s="69" t="str">
        <f t="shared" si="7"/>
        <v/>
      </c>
    </row>
    <row r="203" s="50" customFormat="1" spans="1:7">
      <c r="A203" s="66" t="s">
        <v>416</v>
      </c>
      <c r="B203" s="70" t="s">
        <v>417</v>
      </c>
      <c r="C203" s="78"/>
      <c r="D203" s="78"/>
      <c r="E203" s="78"/>
      <c r="F203" s="69" t="str">
        <f t="shared" si="6"/>
        <v/>
      </c>
      <c r="G203" s="69" t="str">
        <f t="shared" si="7"/>
        <v/>
      </c>
    </row>
    <row r="204" s="50" customFormat="1" spans="1:7">
      <c r="A204" s="66" t="s">
        <v>418</v>
      </c>
      <c r="B204" s="74" t="s">
        <v>419</v>
      </c>
      <c r="C204" s="78">
        <f>SUM(C205:C209)</f>
        <v>0</v>
      </c>
      <c r="D204" s="78">
        <v>0</v>
      </c>
      <c r="E204" s="78"/>
      <c r="F204" s="69" t="str">
        <f t="shared" si="6"/>
        <v/>
      </c>
      <c r="G204" s="69" t="str">
        <f t="shared" si="7"/>
        <v/>
      </c>
    </row>
    <row r="205" s="50" customFormat="1" spans="1:7">
      <c r="A205" s="66" t="s">
        <v>420</v>
      </c>
      <c r="B205" s="74" t="s">
        <v>114</v>
      </c>
      <c r="C205" s="78"/>
      <c r="D205" s="78"/>
      <c r="E205" s="78"/>
      <c r="F205" s="69" t="str">
        <f t="shared" si="6"/>
        <v/>
      </c>
      <c r="G205" s="69" t="str">
        <f t="shared" si="7"/>
        <v/>
      </c>
    </row>
    <row r="206" s="50" customFormat="1" spans="1:7">
      <c r="A206" s="66" t="s">
        <v>421</v>
      </c>
      <c r="B206" s="74" t="s">
        <v>116</v>
      </c>
      <c r="C206" s="78"/>
      <c r="D206" s="78"/>
      <c r="E206" s="78"/>
      <c r="F206" s="69" t="str">
        <f t="shared" si="6"/>
        <v/>
      </c>
      <c r="G206" s="69" t="str">
        <f t="shared" si="7"/>
        <v/>
      </c>
    </row>
    <row r="207" s="50" customFormat="1" spans="1:7">
      <c r="A207" s="66" t="s">
        <v>422</v>
      </c>
      <c r="B207" s="70" t="s">
        <v>118</v>
      </c>
      <c r="C207" s="78"/>
      <c r="D207" s="78"/>
      <c r="E207" s="78"/>
      <c r="F207" s="69" t="str">
        <f t="shared" si="6"/>
        <v/>
      </c>
      <c r="G207" s="69" t="str">
        <f t="shared" si="7"/>
        <v/>
      </c>
    </row>
    <row r="208" s="50" customFormat="1" spans="1:7">
      <c r="A208" s="66" t="s">
        <v>423</v>
      </c>
      <c r="B208" s="70" t="s">
        <v>132</v>
      </c>
      <c r="C208" s="78"/>
      <c r="D208" s="78"/>
      <c r="E208" s="78"/>
      <c r="F208" s="69" t="str">
        <f t="shared" si="6"/>
        <v/>
      </c>
      <c r="G208" s="69" t="str">
        <f t="shared" si="7"/>
        <v/>
      </c>
    </row>
    <row r="209" s="50" customFormat="1" spans="1:7">
      <c r="A209" s="66" t="s">
        <v>424</v>
      </c>
      <c r="B209" s="70" t="s">
        <v>425</v>
      </c>
      <c r="C209" s="78"/>
      <c r="D209" s="78"/>
      <c r="E209" s="78"/>
      <c r="F209" s="69" t="str">
        <f t="shared" si="6"/>
        <v/>
      </c>
      <c r="G209" s="69" t="str">
        <f t="shared" si="7"/>
        <v/>
      </c>
    </row>
    <row r="210" s="50" customFormat="1" spans="1:7">
      <c r="A210" s="66" t="s">
        <v>426</v>
      </c>
      <c r="B210" s="70" t="s">
        <v>427</v>
      </c>
      <c r="C210" s="78">
        <f>SUM(C211:C216)</f>
        <v>10</v>
      </c>
      <c r="D210" s="78">
        <v>12</v>
      </c>
      <c r="E210" s="78">
        <v>86</v>
      </c>
      <c r="F210" s="69">
        <f t="shared" si="6"/>
        <v>860</v>
      </c>
      <c r="G210" s="69">
        <f t="shared" si="7"/>
        <v>717</v>
      </c>
    </row>
    <row r="211" s="50" customFormat="1" spans="1:7">
      <c r="A211" s="66" t="s">
        <v>428</v>
      </c>
      <c r="B211" s="70" t="s">
        <v>114</v>
      </c>
      <c r="C211" s="78"/>
      <c r="D211" s="78">
        <v>4</v>
      </c>
      <c r="E211" s="78">
        <v>72</v>
      </c>
      <c r="F211" s="69" t="str">
        <f t="shared" si="6"/>
        <v/>
      </c>
      <c r="G211" s="69">
        <f t="shared" si="7"/>
        <v>1800</v>
      </c>
    </row>
    <row r="212" s="50" customFormat="1" spans="1:7">
      <c r="A212" s="66" t="s">
        <v>429</v>
      </c>
      <c r="B212" s="70" t="s">
        <v>116</v>
      </c>
      <c r="C212" s="78">
        <v>10</v>
      </c>
      <c r="D212" s="78">
        <v>8</v>
      </c>
      <c r="E212" s="78">
        <v>14</v>
      </c>
      <c r="F212" s="69">
        <f t="shared" si="6"/>
        <v>140</v>
      </c>
      <c r="G212" s="69">
        <f t="shared" si="7"/>
        <v>175</v>
      </c>
    </row>
    <row r="213" s="50" customFormat="1" spans="1:7">
      <c r="A213" s="66" t="s">
        <v>430</v>
      </c>
      <c r="B213" s="70" t="s">
        <v>118</v>
      </c>
      <c r="C213" s="78"/>
      <c r="D213" s="78"/>
      <c r="E213" s="78"/>
      <c r="F213" s="69" t="str">
        <f t="shared" si="6"/>
        <v/>
      </c>
      <c r="G213" s="69" t="str">
        <f t="shared" si="7"/>
        <v/>
      </c>
    </row>
    <row r="214" s="50" customFormat="1" spans="1:7">
      <c r="A214" s="66" t="s">
        <v>431</v>
      </c>
      <c r="B214" s="70" t="s">
        <v>432</v>
      </c>
      <c r="C214" s="78"/>
      <c r="D214" s="78"/>
      <c r="E214" s="78"/>
      <c r="F214" s="69" t="str">
        <f t="shared" si="6"/>
        <v/>
      </c>
      <c r="G214" s="69" t="str">
        <f t="shared" si="7"/>
        <v/>
      </c>
    </row>
    <row r="215" s="50" customFormat="1" spans="1:7">
      <c r="A215" s="66" t="s">
        <v>433</v>
      </c>
      <c r="B215" s="70" t="s">
        <v>132</v>
      </c>
      <c r="C215" s="78"/>
      <c r="D215" s="78"/>
      <c r="E215" s="78"/>
      <c r="F215" s="69" t="str">
        <f t="shared" si="6"/>
        <v/>
      </c>
      <c r="G215" s="69" t="str">
        <f t="shared" si="7"/>
        <v/>
      </c>
    </row>
    <row r="216" s="50" customFormat="1" spans="1:7">
      <c r="A216" s="66" t="s">
        <v>434</v>
      </c>
      <c r="B216" s="70" t="s">
        <v>435</v>
      </c>
      <c r="C216" s="78"/>
      <c r="D216" s="78"/>
      <c r="E216" s="78"/>
      <c r="F216" s="69" t="str">
        <f t="shared" si="6"/>
        <v/>
      </c>
      <c r="G216" s="69" t="str">
        <f t="shared" si="7"/>
        <v/>
      </c>
    </row>
    <row r="217" s="50" customFormat="1" spans="1:7">
      <c r="A217" s="66" t="s">
        <v>436</v>
      </c>
      <c r="B217" s="70" t="s">
        <v>437</v>
      </c>
      <c r="C217" s="78">
        <f>SUM(C218:C231)</f>
        <v>737</v>
      </c>
      <c r="D217" s="78">
        <v>617</v>
      </c>
      <c r="E217" s="78">
        <v>729</v>
      </c>
      <c r="F217" s="69">
        <f t="shared" si="6"/>
        <v>99</v>
      </c>
      <c r="G217" s="69">
        <f t="shared" si="7"/>
        <v>118</v>
      </c>
    </row>
    <row r="218" s="50" customFormat="1" spans="1:7">
      <c r="A218" s="66" t="s">
        <v>438</v>
      </c>
      <c r="B218" s="70" t="s">
        <v>114</v>
      </c>
      <c r="C218" s="71">
        <v>652</v>
      </c>
      <c r="D218" s="78">
        <v>566</v>
      </c>
      <c r="E218" s="71">
        <v>649</v>
      </c>
      <c r="F218" s="69">
        <f t="shared" si="6"/>
        <v>100</v>
      </c>
      <c r="G218" s="69">
        <f t="shared" si="7"/>
        <v>115</v>
      </c>
    </row>
    <row r="219" s="50" customFormat="1" spans="1:7">
      <c r="A219" s="66" t="s">
        <v>439</v>
      </c>
      <c r="B219" s="70" t="s">
        <v>116</v>
      </c>
      <c r="C219" s="71">
        <v>85</v>
      </c>
      <c r="D219" s="72">
        <v>51</v>
      </c>
      <c r="E219" s="71">
        <v>80</v>
      </c>
      <c r="F219" s="69">
        <f t="shared" si="6"/>
        <v>94</v>
      </c>
      <c r="G219" s="69">
        <f t="shared" si="7"/>
        <v>157</v>
      </c>
    </row>
    <row r="220" s="50" customFormat="1" spans="1:7">
      <c r="A220" s="66" t="s">
        <v>440</v>
      </c>
      <c r="B220" s="70" t="s">
        <v>118</v>
      </c>
      <c r="C220" s="68"/>
      <c r="D220" s="72"/>
      <c r="E220" s="68"/>
      <c r="F220" s="69" t="str">
        <f t="shared" si="6"/>
        <v/>
      </c>
      <c r="G220" s="69" t="str">
        <f t="shared" si="7"/>
        <v/>
      </c>
    </row>
    <row r="221" s="50" customFormat="1" spans="1:7">
      <c r="A221" s="66" t="s">
        <v>441</v>
      </c>
      <c r="B221" s="70" t="s">
        <v>442</v>
      </c>
      <c r="C221" s="68"/>
      <c r="D221" s="68"/>
      <c r="E221" s="68"/>
      <c r="F221" s="69" t="str">
        <f t="shared" si="6"/>
        <v/>
      </c>
      <c r="G221" s="69" t="str">
        <f t="shared" si="7"/>
        <v/>
      </c>
    </row>
    <row r="222" s="50" customFormat="1" spans="1:7">
      <c r="A222" s="66" t="s">
        <v>443</v>
      </c>
      <c r="B222" s="70" t="s">
        <v>444</v>
      </c>
      <c r="C222" s="68"/>
      <c r="D222" s="68"/>
      <c r="E222" s="68"/>
      <c r="F222" s="69" t="str">
        <f t="shared" si="6"/>
        <v/>
      </c>
      <c r="G222" s="69" t="str">
        <f t="shared" si="7"/>
        <v/>
      </c>
    </row>
    <row r="223" s="50" customFormat="1" spans="1:7">
      <c r="A223" s="66" t="s">
        <v>445</v>
      </c>
      <c r="B223" s="70" t="s">
        <v>215</v>
      </c>
      <c r="C223" s="68"/>
      <c r="D223" s="68"/>
      <c r="E223" s="68"/>
      <c r="F223" s="69" t="str">
        <f t="shared" si="6"/>
        <v/>
      </c>
      <c r="G223" s="69" t="str">
        <f t="shared" si="7"/>
        <v/>
      </c>
    </row>
    <row r="224" s="50" customFormat="1" spans="1:7">
      <c r="A224" s="66" t="s">
        <v>446</v>
      </c>
      <c r="B224" s="70" t="s">
        <v>447</v>
      </c>
      <c r="C224" s="68"/>
      <c r="D224" s="68"/>
      <c r="E224" s="68"/>
      <c r="F224" s="69" t="str">
        <f t="shared" si="6"/>
        <v/>
      </c>
      <c r="G224" s="69" t="str">
        <f t="shared" si="7"/>
        <v/>
      </c>
    </row>
    <row r="225" s="50" customFormat="1" spans="1:7">
      <c r="A225" s="66" t="s">
        <v>448</v>
      </c>
      <c r="B225" s="70" t="s">
        <v>449</v>
      </c>
      <c r="C225" s="68"/>
      <c r="D225" s="68"/>
      <c r="E225" s="68"/>
      <c r="F225" s="69" t="str">
        <f t="shared" si="6"/>
        <v/>
      </c>
      <c r="G225" s="69" t="str">
        <f t="shared" si="7"/>
        <v/>
      </c>
    </row>
    <row r="226" s="50" customFormat="1" spans="1:7">
      <c r="A226" s="66" t="s">
        <v>450</v>
      </c>
      <c r="B226" s="70" t="s">
        <v>451</v>
      </c>
      <c r="C226" s="68"/>
      <c r="D226" s="68"/>
      <c r="E226" s="68"/>
      <c r="F226" s="69" t="str">
        <f t="shared" si="6"/>
        <v/>
      </c>
      <c r="G226" s="69" t="str">
        <f t="shared" si="7"/>
        <v/>
      </c>
    </row>
    <row r="227" s="50" customFormat="1" spans="1:7">
      <c r="A227" s="66" t="s">
        <v>452</v>
      </c>
      <c r="B227" s="70" t="s">
        <v>453</v>
      </c>
      <c r="C227" s="68"/>
      <c r="D227" s="68"/>
      <c r="E227" s="68"/>
      <c r="F227" s="69" t="str">
        <f t="shared" si="6"/>
        <v/>
      </c>
      <c r="G227" s="69" t="str">
        <f t="shared" si="7"/>
        <v/>
      </c>
    </row>
    <row r="228" s="50" customFormat="1" spans="1:7">
      <c r="A228" s="66" t="s">
        <v>454</v>
      </c>
      <c r="B228" s="70" t="s">
        <v>455</v>
      </c>
      <c r="C228" s="68"/>
      <c r="D228" s="68"/>
      <c r="E228" s="68"/>
      <c r="F228" s="69" t="str">
        <f t="shared" si="6"/>
        <v/>
      </c>
      <c r="G228" s="69" t="str">
        <f t="shared" si="7"/>
        <v/>
      </c>
    </row>
    <row r="229" s="50" customFormat="1" spans="1:7">
      <c r="A229" s="66" t="s">
        <v>456</v>
      </c>
      <c r="B229" s="70" t="s">
        <v>457</v>
      </c>
      <c r="C229" s="68"/>
      <c r="D229" s="68"/>
      <c r="E229" s="68"/>
      <c r="F229" s="69" t="str">
        <f t="shared" si="6"/>
        <v/>
      </c>
      <c r="G229" s="69" t="str">
        <f t="shared" si="7"/>
        <v/>
      </c>
    </row>
    <row r="230" s="50" customFormat="1" spans="1:7">
      <c r="A230" s="66" t="s">
        <v>458</v>
      </c>
      <c r="B230" s="70" t="s">
        <v>132</v>
      </c>
      <c r="C230" s="68"/>
      <c r="D230" s="68"/>
      <c r="E230" s="68"/>
      <c r="F230" s="69" t="str">
        <f t="shared" si="6"/>
        <v/>
      </c>
      <c r="G230" s="69" t="str">
        <f t="shared" si="7"/>
        <v/>
      </c>
    </row>
    <row r="231" s="50" customFormat="1" spans="1:7">
      <c r="A231" s="66" t="s">
        <v>459</v>
      </c>
      <c r="B231" s="70" t="s">
        <v>460</v>
      </c>
      <c r="C231" s="68"/>
      <c r="D231" s="68"/>
      <c r="E231" s="68"/>
      <c r="F231" s="69" t="str">
        <f t="shared" si="6"/>
        <v/>
      </c>
      <c r="G231" s="69" t="str">
        <f t="shared" si="7"/>
        <v/>
      </c>
    </row>
    <row r="232" s="50" customFormat="1" spans="1:7">
      <c r="A232" s="66">
        <v>20139</v>
      </c>
      <c r="B232" s="70" t="s">
        <v>461</v>
      </c>
      <c r="C232" s="68"/>
      <c r="D232" s="68"/>
      <c r="E232" s="68">
        <v>280</v>
      </c>
      <c r="F232" s="69"/>
      <c r="G232" s="69" t="str">
        <f t="shared" si="7"/>
        <v/>
      </c>
    </row>
    <row r="233" s="50" customFormat="1" spans="1:7">
      <c r="A233" s="66">
        <v>2013901</v>
      </c>
      <c r="B233" s="70" t="s">
        <v>462</v>
      </c>
      <c r="C233" s="68"/>
      <c r="D233" s="68"/>
      <c r="E233" s="68">
        <v>53</v>
      </c>
      <c r="F233" s="69"/>
      <c r="G233" s="69" t="str">
        <f t="shared" si="7"/>
        <v/>
      </c>
    </row>
    <row r="234" s="50" customFormat="1" spans="1:7">
      <c r="A234" s="66">
        <v>2013902</v>
      </c>
      <c r="B234" s="70" t="s">
        <v>463</v>
      </c>
      <c r="C234" s="68"/>
      <c r="D234" s="68"/>
      <c r="E234" s="68">
        <v>30</v>
      </c>
      <c r="F234" s="69"/>
      <c r="G234" s="69" t="str">
        <f t="shared" si="7"/>
        <v/>
      </c>
    </row>
    <row r="235" s="50" customFormat="1" spans="1:7">
      <c r="A235" s="66">
        <v>2013903</v>
      </c>
      <c r="B235" s="70" t="s">
        <v>464</v>
      </c>
      <c r="C235" s="68"/>
      <c r="D235" s="68"/>
      <c r="E235" s="68"/>
      <c r="F235" s="69"/>
      <c r="G235" s="69" t="str">
        <f t="shared" si="7"/>
        <v/>
      </c>
    </row>
    <row r="236" s="50" customFormat="1" spans="1:7">
      <c r="A236" s="66">
        <v>2013904</v>
      </c>
      <c r="B236" s="70" t="s">
        <v>465</v>
      </c>
      <c r="C236" s="68"/>
      <c r="D236" s="68"/>
      <c r="E236" s="68">
        <v>197</v>
      </c>
      <c r="F236" s="69"/>
      <c r="G236" s="69" t="str">
        <f t="shared" si="7"/>
        <v/>
      </c>
    </row>
    <row r="237" s="50" customFormat="1" spans="1:7">
      <c r="A237" s="66">
        <v>2013950</v>
      </c>
      <c r="B237" s="70" t="s">
        <v>466</v>
      </c>
      <c r="C237" s="68"/>
      <c r="D237" s="68"/>
      <c r="E237" s="68"/>
      <c r="F237" s="69"/>
      <c r="G237" s="69" t="str">
        <f t="shared" si="7"/>
        <v/>
      </c>
    </row>
    <row r="238" s="50" customFormat="1" spans="1:7">
      <c r="A238" s="66">
        <v>2013999</v>
      </c>
      <c r="B238" s="70" t="s">
        <v>467</v>
      </c>
      <c r="C238" s="68"/>
      <c r="D238" s="68"/>
      <c r="E238" s="68"/>
      <c r="F238" s="69"/>
      <c r="G238" s="69" t="str">
        <f t="shared" si="7"/>
        <v/>
      </c>
    </row>
    <row r="239" s="50" customFormat="1" spans="1:7">
      <c r="A239" s="66">
        <v>20140</v>
      </c>
      <c r="B239" s="70" t="s">
        <v>468</v>
      </c>
      <c r="C239" s="68"/>
      <c r="D239" s="68">
        <v>182</v>
      </c>
      <c r="E239" s="68">
        <v>229</v>
      </c>
      <c r="F239" s="69"/>
      <c r="G239" s="69">
        <f t="shared" si="7"/>
        <v>126</v>
      </c>
    </row>
    <row r="240" s="50" customFormat="1" spans="1:7">
      <c r="A240" s="66">
        <v>2014001</v>
      </c>
      <c r="B240" s="70" t="s">
        <v>462</v>
      </c>
      <c r="C240" s="68"/>
      <c r="D240" s="68">
        <v>170</v>
      </c>
      <c r="E240" s="68">
        <v>155</v>
      </c>
      <c r="F240" s="69"/>
      <c r="G240" s="69">
        <f t="shared" si="7"/>
        <v>91</v>
      </c>
    </row>
    <row r="241" s="50" customFormat="1" spans="1:7">
      <c r="A241" s="66">
        <v>2014002</v>
      </c>
      <c r="B241" s="70" t="s">
        <v>463</v>
      </c>
      <c r="C241" s="68"/>
      <c r="D241" s="68"/>
      <c r="E241" s="68">
        <v>74</v>
      </c>
      <c r="F241" s="69"/>
      <c r="G241" s="69" t="str">
        <f t="shared" si="7"/>
        <v/>
      </c>
    </row>
    <row r="242" s="50" customFormat="1" spans="1:7">
      <c r="A242" s="66">
        <v>2014003</v>
      </c>
      <c r="B242" s="70" t="s">
        <v>464</v>
      </c>
      <c r="C242" s="68"/>
      <c r="D242" s="68"/>
      <c r="E242" s="68"/>
      <c r="F242" s="69"/>
      <c r="G242" s="69" t="str">
        <f t="shared" si="7"/>
        <v/>
      </c>
    </row>
    <row r="243" s="50" customFormat="1" spans="1:7">
      <c r="A243" s="66">
        <v>2014004</v>
      </c>
      <c r="B243" s="70" t="s">
        <v>469</v>
      </c>
      <c r="C243" s="68"/>
      <c r="D243" s="68">
        <v>3</v>
      </c>
      <c r="E243" s="68"/>
      <c r="F243" s="69"/>
      <c r="G243" s="69">
        <f t="shared" si="7"/>
        <v>0</v>
      </c>
    </row>
    <row r="244" s="50" customFormat="1" spans="1:7">
      <c r="A244" s="66">
        <v>2014099</v>
      </c>
      <c r="B244" s="70" t="s">
        <v>470</v>
      </c>
      <c r="C244" s="68"/>
      <c r="D244" s="68">
        <v>9</v>
      </c>
      <c r="E244" s="68"/>
      <c r="F244" s="69"/>
      <c r="G244" s="69">
        <f t="shared" si="7"/>
        <v>0</v>
      </c>
    </row>
    <row r="245" s="50" customFormat="1" spans="1:7">
      <c r="A245" s="66" t="s">
        <v>471</v>
      </c>
      <c r="B245" s="70" t="s">
        <v>472</v>
      </c>
      <c r="C245" s="68">
        <f>SUM(C246:C247)</f>
        <v>0</v>
      </c>
      <c r="D245" s="68">
        <v>0</v>
      </c>
      <c r="E245" s="68"/>
      <c r="F245" s="69" t="str">
        <f t="shared" ref="F245:F274" si="8">IF(C245=0,"",ROUND(E245/C245*100,1))</f>
        <v/>
      </c>
      <c r="G245" s="69" t="str">
        <f t="shared" si="7"/>
        <v/>
      </c>
    </row>
    <row r="246" s="50" customFormat="1" spans="1:7">
      <c r="A246" s="66" t="s">
        <v>473</v>
      </c>
      <c r="B246" s="74" t="s">
        <v>474</v>
      </c>
      <c r="C246" s="68"/>
      <c r="D246" s="68"/>
      <c r="E246" s="68"/>
      <c r="F246" s="69" t="str">
        <f t="shared" si="8"/>
        <v/>
      </c>
      <c r="G246" s="69" t="str">
        <f t="shared" si="7"/>
        <v/>
      </c>
    </row>
    <row r="247" s="50" customFormat="1" spans="1:7">
      <c r="A247" s="66" t="s">
        <v>475</v>
      </c>
      <c r="B247" s="74" t="s">
        <v>476</v>
      </c>
      <c r="C247" s="68"/>
      <c r="D247" s="68"/>
      <c r="E247" s="68"/>
      <c r="F247" s="69" t="str">
        <f t="shared" si="8"/>
        <v/>
      </c>
      <c r="G247" s="69" t="str">
        <f t="shared" si="7"/>
        <v/>
      </c>
    </row>
    <row r="248" s="50" customFormat="1" spans="1:7">
      <c r="A248" s="66" t="s">
        <v>477</v>
      </c>
      <c r="B248" s="67" t="s">
        <v>478</v>
      </c>
      <c r="C248" s="68">
        <f>SUM(C249,C254,C256)</f>
        <v>0</v>
      </c>
      <c r="D248" s="68"/>
      <c r="E248" s="68"/>
      <c r="F248" s="69" t="str">
        <f t="shared" si="8"/>
        <v/>
      </c>
      <c r="G248" s="69" t="str">
        <f t="shared" si="7"/>
        <v/>
      </c>
    </row>
    <row r="249" s="50" customFormat="1" spans="1:7">
      <c r="A249" s="66" t="s">
        <v>479</v>
      </c>
      <c r="B249" s="70" t="s">
        <v>480</v>
      </c>
      <c r="C249" s="68">
        <f>SUM(C250:C253)</f>
        <v>0</v>
      </c>
      <c r="D249" s="68"/>
      <c r="E249" s="68"/>
      <c r="F249" s="69" t="str">
        <f t="shared" si="8"/>
        <v/>
      </c>
      <c r="G249" s="69" t="str">
        <f t="shared" si="7"/>
        <v/>
      </c>
    </row>
    <row r="250" s="50" customFormat="1" spans="1:7">
      <c r="A250" s="66" t="s">
        <v>481</v>
      </c>
      <c r="B250" s="70" t="s">
        <v>482</v>
      </c>
      <c r="C250" s="68"/>
      <c r="D250" s="68"/>
      <c r="E250" s="68"/>
      <c r="F250" s="69" t="str">
        <f t="shared" si="8"/>
        <v/>
      </c>
      <c r="G250" s="69" t="str">
        <f t="shared" si="7"/>
        <v/>
      </c>
    </row>
    <row r="251" s="50" customFormat="1" spans="1:7">
      <c r="A251" s="66" t="s">
        <v>483</v>
      </c>
      <c r="B251" s="70" t="s">
        <v>484</v>
      </c>
      <c r="C251" s="68"/>
      <c r="D251" s="68"/>
      <c r="E251" s="68"/>
      <c r="F251" s="69" t="str">
        <f t="shared" si="8"/>
        <v/>
      </c>
      <c r="G251" s="69" t="str">
        <f t="shared" si="7"/>
        <v/>
      </c>
    </row>
    <row r="252" s="50" customFormat="1" spans="1:7">
      <c r="A252" s="66" t="s">
        <v>485</v>
      </c>
      <c r="B252" s="70" t="s">
        <v>486</v>
      </c>
      <c r="C252" s="68"/>
      <c r="D252" s="79"/>
      <c r="E252" s="68"/>
      <c r="F252" s="69" t="str">
        <f t="shared" si="8"/>
        <v/>
      </c>
      <c r="G252" s="69" t="str">
        <f t="shared" si="7"/>
        <v/>
      </c>
    </row>
    <row r="253" s="50" customFormat="1" spans="1:7">
      <c r="A253" s="66" t="s">
        <v>487</v>
      </c>
      <c r="B253" s="70" t="s">
        <v>488</v>
      </c>
      <c r="C253" s="68"/>
      <c r="D253" s="79"/>
      <c r="E253" s="68"/>
      <c r="F253" s="69" t="str">
        <f t="shared" si="8"/>
        <v/>
      </c>
      <c r="G253" s="69" t="str">
        <f t="shared" si="7"/>
        <v/>
      </c>
    </row>
    <row r="254" s="50" customFormat="1" spans="1:7">
      <c r="A254" s="66" t="s">
        <v>489</v>
      </c>
      <c r="B254" s="70" t="s">
        <v>490</v>
      </c>
      <c r="C254" s="68">
        <f>SUM(C255)</f>
        <v>0</v>
      </c>
      <c r="D254" s="79"/>
      <c r="E254" s="68"/>
      <c r="F254" s="69" t="str">
        <f t="shared" si="8"/>
        <v/>
      </c>
      <c r="G254" s="69" t="str">
        <f t="shared" si="7"/>
        <v/>
      </c>
    </row>
    <row r="255" s="50" customFormat="1" spans="1:7">
      <c r="A255" s="66" t="s">
        <v>491</v>
      </c>
      <c r="B255" s="70" t="s">
        <v>492</v>
      </c>
      <c r="C255" s="68"/>
      <c r="D255" s="79"/>
      <c r="E255" s="68"/>
      <c r="F255" s="69" t="str">
        <f t="shared" si="8"/>
        <v/>
      </c>
      <c r="G255" s="69" t="str">
        <f t="shared" si="7"/>
        <v/>
      </c>
    </row>
    <row r="256" s="50" customFormat="1" spans="1:7">
      <c r="A256" s="66" t="s">
        <v>493</v>
      </c>
      <c r="B256" s="70" t="s">
        <v>494</v>
      </c>
      <c r="C256" s="68">
        <f>SUM(C257)</f>
        <v>0</v>
      </c>
      <c r="D256" s="79"/>
      <c r="E256" s="68"/>
      <c r="F256" s="69" t="str">
        <f t="shared" si="8"/>
        <v/>
      </c>
      <c r="G256" s="69" t="str">
        <f t="shared" si="7"/>
        <v/>
      </c>
    </row>
    <row r="257" s="50" customFormat="1" spans="1:7">
      <c r="A257" s="66" t="s">
        <v>495</v>
      </c>
      <c r="B257" s="70" t="s">
        <v>496</v>
      </c>
      <c r="C257" s="68"/>
      <c r="D257" s="79"/>
      <c r="E257" s="68"/>
      <c r="F257" s="69" t="str">
        <f t="shared" si="8"/>
        <v/>
      </c>
      <c r="G257" s="69" t="str">
        <f t="shared" si="7"/>
        <v/>
      </c>
    </row>
    <row r="258" s="50" customFormat="1" spans="1:7">
      <c r="A258" s="66" t="s">
        <v>497</v>
      </c>
      <c r="B258" s="67" t="s">
        <v>498</v>
      </c>
      <c r="C258" s="68">
        <f>SUM(C259,C263,C265,C267,C275)</f>
        <v>264</v>
      </c>
      <c r="D258" s="68">
        <v>106</v>
      </c>
      <c r="E258" s="68">
        <v>144</v>
      </c>
      <c r="F258" s="69">
        <f t="shared" si="8"/>
        <v>55</v>
      </c>
      <c r="G258" s="69">
        <f t="shared" si="7"/>
        <v>136</v>
      </c>
    </row>
    <row r="259" s="50" customFormat="1" spans="1:7">
      <c r="A259" s="66" t="s">
        <v>499</v>
      </c>
      <c r="B259" s="67" t="s">
        <v>500</v>
      </c>
      <c r="C259" s="68">
        <f>SUM(C260:C262)</f>
        <v>0</v>
      </c>
      <c r="D259" s="68"/>
      <c r="E259" s="68"/>
      <c r="F259" s="69" t="str">
        <f t="shared" si="8"/>
        <v/>
      </c>
      <c r="G259" s="69" t="str">
        <f t="shared" si="7"/>
        <v/>
      </c>
    </row>
    <row r="260" s="50" customFormat="1" spans="1:7">
      <c r="A260" s="66" t="s">
        <v>501</v>
      </c>
      <c r="B260" s="67" t="s">
        <v>502</v>
      </c>
      <c r="C260" s="68"/>
      <c r="D260" s="68"/>
      <c r="E260" s="68"/>
      <c r="F260" s="69" t="str">
        <f t="shared" si="8"/>
        <v/>
      </c>
      <c r="G260" s="69" t="str">
        <f t="shared" si="7"/>
        <v/>
      </c>
    </row>
    <row r="261" s="50" customFormat="1" spans="1:7">
      <c r="A261" s="66" t="s">
        <v>503</v>
      </c>
      <c r="B261" s="67" t="s">
        <v>504</v>
      </c>
      <c r="C261" s="68"/>
      <c r="D261" s="72">
        <v>0</v>
      </c>
      <c r="E261" s="68"/>
      <c r="F261" s="69" t="str">
        <f t="shared" si="8"/>
        <v/>
      </c>
      <c r="G261" s="69" t="str">
        <f t="shared" si="7"/>
        <v/>
      </c>
    </row>
    <row r="262" s="50" customFormat="1" spans="1:7">
      <c r="A262" s="66" t="s">
        <v>505</v>
      </c>
      <c r="B262" s="67" t="s">
        <v>506</v>
      </c>
      <c r="C262" s="68"/>
      <c r="D262" s="72"/>
      <c r="E262" s="68"/>
      <c r="F262" s="69" t="str">
        <f t="shared" si="8"/>
        <v/>
      </c>
      <c r="G262" s="69" t="str">
        <f t="shared" si="7"/>
        <v/>
      </c>
    </row>
    <row r="263" s="50" customFormat="1" spans="1:7">
      <c r="A263" s="66" t="s">
        <v>507</v>
      </c>
      <c r="B263" s="67" t="s">
        <v>508</v>
      </c>
      <c r="C263" s="68">
        <f>SUM(C264)</f>
        <v>0</v>
      </c>
      <c r="D263" s="79"/>
      <c r="E263" s="68"/>
      <c r="F263" s="69" t="str">
        <f t="shared" si="8"/>
        <v/>
      </c>
      <c r="G263" s="69" t="str">
        <f t="shared" si="7"/>
        <v/>
      </c>
    </row>
    <row r="264" s="50" customFormat="1" spans="1:7">
      <c r="A264" s="66" t="s">
        <v>509</v>
      </c>
      <c r="B264" s="67" t="s">
        <v>510</v>
      </c>
      <c r="C264" s="68"/>
      <c r="D264" s="79"/>
      <c r="E264" s="68"/>
      <c r="F264" s="69" t="str">
        <f t="shared" si="8"/>
        <v/>
      </c>
      <c r="G264" s="69" t="str">
        <f t="shared" ref="G264:G327" si="9">IF(D264=0,"",ROUND(E264/D264*100,1))</f>
        <v/>
      </c>
    </row>
    <row r="265" s="50" customFormat="1" spans="1:7">
      <c r="A265" s="66" t="s">
        <v>511</v>
      </c>
      <c r="B265" s="67" t="s">
        <v>512</v>
      </c>
      <c r="C265" s="68">
        <f>SUM(C266)</f>
        <v>0</v>
      </c>
      <c r="D265" s="79"/>
      <c r="E265" s="68"/>
      <c r="F265" s="69" t="str">
        <f t="shared" si="8"/>
        <v/>
      </c>
      <c r="G265" s="69" t="str">
        <f t="shared" si="9"/>
        <v/>
      </c>
    </row>
    <row r="266" s="50" customFormat="1" spans="1:7">
      <c r="A266" s="66" t="s">
        <v>513</v>
      </c>
      <c r="B266" s="67" t="s">
        <v>514</v>
      </c>
      <c r="C266" s="68"/>
      <c r="D266" s="79"/>
      <c r="E266" s="68"/>
      <c r="F266" s="69" t="str">
        <f t="shared" si="8"/>
        <v/>
      </c>
      <c r="G266" s="69" t="str">
        <f t="shared" si="9"/>
        <v/>
      </c>
    </row>
    <row r="267" s="50" customFormat="1" spans="1:7">
      <c r="A267" s="66" t="s">
        <v>515</v>
      </c>
      <c r="B267" s="74" t="s">
        <v>516</v>
      </c>
      <c r="C267" s="68">
        <f>SUM(C268:C274)</f>
        <v>263</v>
      </c>
      <c r="D267" s="79">
        <v>106</v>
      </c>
      <c r="E267" s="68">
        <v>144</v>
      </c>
      <c r="F267" s="69">
        <f t="shared" si="8"/>
        <v>55</v>
      </c>
      <c r="G267" s="69">
        <f t="shared" si="9"/>
        <v>136</v>
      </c>
    </row>
    <row r="268" s="50" customFormat="1" spans="1:7">
      <c r="A268" s="66" t="s">
        <v>517</v>
      </c>
      <c r="B268" s="74" t="s">
        <v>518</v>
      </c>
      <c r="C268" s="68"/>
      <c r="D268" s="79"/>
      <c r="E268" s="68"/>
      <c r="F268" s="69" t="str">
        <f t="shared" si="8"/>
        <v/>
      </c>
      <c r="G268" s="69" t="str">
        <f t="shared" si="9"/>
        <v/>
      </c>
    </row>
    <row r="269" s="50" customFormat="1" spans="1:7">
      <c r="A269" s="66" t="s">
        <v>519</v>
      </c>
      <c r="B269" s="70" t="s">
        <v>520</v>
      </c>
      <c r="C269" s="68"/>
      <c r="D269" s="79"/>
      <c r="E269" s="68"/>
      <c r="F269" s="69" t="str">
        <f t="shared" si="8"/>
        <v/>
      </c>
      <c r="G269" s="69" t="str">
        <f t="shared" si="9"/>
        <v/>
      </c>
    </row>
    <row r="270" s="50" customFormat="1" spans="1:7">
      <c r="A270" s="66" t="s">
        <v>521</v>
      </c>
      <c r="B270" s="70" t="s">
        <v>522</v>
      </c>
      <c r="C270" s="68"/>
      <c r="D270" s="79"/>
      <c r="E270" s="68"/>
      <c r="F270" s="69" t="str">
        <f t="shared" si="8"/>
        <v/>
      </c>
      <c r="G270" s="69" t="str">
        <f t="shared" si="9"/>
        <v/>
      </c>
    </row>
    <row r="271" s="50" customFormat="1" spans="1:7">
      <c r="A271" s="66" t="s">
        <v>523</v>
      </c>
      <c r="B271" s="70" t="s">
        <v>524</v>
      </c>
      <c r="C271" s="68"/>
      <c r="D271" s="79"/>
      <c r="E271" s="68"/>
      <c r="F271" s="69" t="str">
        <f t="shared" si="8"/>
        <v/>
      </c>
      <c r="G271" s="69" t="str">
        <f t="shared" si="9"/>
        <v/>
      </c>
    </row>
    <row r="272" s="50" customFormat="1" spans="1:7">
      <c r="A272" s="66" t="s">
        <v>525</v>
      </c>
      <c r="B272" s="74" t="s">
        <v>526</v>
      </c>
      <c r="C272" s="68">
        <v>263</v>
      </c>
      <c r="D272" s="79">
        <v>106</v>
      </c>
      <c r="E272" s="68">
        <v>144</v>
      </c>
      <c r="F272" s="69">
        <f t="shared" si="8"/>
        <v>55</v>
      </c>
      <c r="G272" s="69">
        <f t="shared" si="9"/>
        <v>136</v>
      </c>
    </row>
    <row r="273" s="50" customFormat="1" spans="1:7">
      <c r="A273" s="66" t="s">
        <v>527</v>
      </c>
      <c r="B273" s="74" t="s">
        <v>528</v>
      </c>
      <c r="C273" s="68"/>
      <c r="D273" s="79"/>
      <c r="E273" s="68"/>
      <c r="F273" s="69" t="str">
        <f t="shared" si="8"/>
        <v/>
      </c>
      <c r="G273" s="69" t="str">
        <f t="shared" si="9"/>
        <v/>
      </c>
    </row>
    <row r="274" s="50" customFormat="1" spans="1:7">
      <c r="A274" s="66" t="s">
        <v>529</v>
      </c>
      <c r="B274" s="74" t="s">
        <v>530</v>
      </c>
      <c r="C274" s="68"/>
      <c r="D274" s="79"/>
      <c r="E274" s="68"/>
      <c r="F274" s="69" t="str">
        <f t="shared" si="8"/>
        <v/>
      </c>
      <c r="G274" s="69" t="str">
        <f t="shared" si="9"/>
        <v/>
      </c>
    </row>
    <row r="275" s="50" customFormat="1" spans="1:7">
      <c r="A275" s="66" t="s">
        <v>531</v>
      </c>
      <c r="B275" s="74" t="s">
        <v>532</v>
      </c>
      <c r="C275" s="68">
        <f>SUM(C276)</f>
        <v>1</v>
      </c>
      <c r="D275" s="79"/>
      <c r="E275" s="68"/>
      <c r="F275" s="69">
        <f t="shared" ref="F275:F338" si="10">IF(C275=0,"",ROUND(E275/C275*100,1))</f>
        <v>0</v>
      </c>
      <c r="G275" s="69" t="str">
        <f t="shared" si="9"/>
        <v/>
      </c>
    </row>
    <row r="276" s="50" customFormat="1" spans="1:7">
      <c r="A276" s="66" t="s">
        <v>533</v>
      </c>
      <c r="B276" s="74" t="s">
        <v>534</v>
      </c>
      <c r="C276" s="68">
        <v>1</v>
      </c>
      <c r="D276" s="79"/>
      <c r="E276" s="68"/>
      <c r="F276" s="69">
        <f t="shared" si="10"/>
        <v>0</v>
      </c>
      <c r="G276" s="69" t="str">
        <f t="shared" si="9"/>
        <v/>
      </c>
    </row>
    <row r="277" s="50" customFormat="1" spans="1:7">
      <c r="A277" s="66" t="s">
        <v>535</v>
      </c>
      <c r="B277" s="67" t="s">
        <v>536</v>
      </c>
      <c r="C277" s="68">
        <f>SUM(C278,C281,C292,C299,C307,C316,C330,C340,C350,C358,C364)</f>
        <v>1126</v>
      </c>
      <c r="D277" s="72">
        <v>1380</v>
      </c>
      <c r="E277" s="68">
        <v>990</v>
      </c>
      <c r="F277" s="69">
        <f t="shared" si="10"/>
        <v>88</v>
      </c>
      <c r="G277" s="69">
        <f t="shared" si="9"/>
        <v>72</v>
      </c>
    </row>
    <row r="278" s="50" customFormat="1" spans="1:7">
      <c r="A278" s="66" t="s">
        <v>537</v>
      </c>
      <c r="B278" s="70" t="s">
        <v>538</v>
      </c>
      <c r="C278" s="68">
        <f>SUM(C279:C280)</f>
        <v>0</v>
      </c>
      <c r="D278" s="72">
        <v>0</v>
      </c>
      <c r="E278" s="68"/>
      <c r="F278" s="69" t="str">
        <f t="shared" si="10"/>
        <v/>
      </c>
      <c r="G278" s="69" t="str">
        <f t="shared" si="9"/>
        <v/>
      </c>
    </row>
    <row r="279" s="50" customFormat="1" spans="1:7">
      <c r="A279" s="66" t="s">
        <v>539</v>
      </c>
      <c r="B279" s="70" t="s">
        <v>540</v>
      </c>
      <c r="C279" s="68"/>
      <c r="D279" s="68"/>
      <c r="E279" s="68"/>
      <c r="F279" s="69" t="str">
        <f t="shared" si="10"/>
        <v/>
      </c>
      <c r="G279" s="69" t="str">
        <f t="shared" si="9"/>
        <v/>
      </c>
    </row>
    <row r="280" s="50" customFormat="1" spans="1:7">
      <c r="A280" s="66" t="s">
        <v>541</v>
      </c>
      <c r="B280" s="74" t="s">
        <v>542</v>
      </c>
      <c r="C280" s="68"/>
      <c r="D280" s="68"/>
      <c r="E280" s="68"/>
      <c r="F280" s="69" t="str">
        <f t="shared" si="10"/>
        <v/>
      </c>
      <c r="G280" s="69" t="str">
        <f t="shared" si="9"/>
        <v/>
      </c>
    </row>
    <row r="281" s="50" customFormat="1" spans="1:7">
      <c r="A281" s="66" t="s">
        <v>543</v>
      </c>
      <c r="B281" s="74" t="s">
        <v>544</v>
      </c>
      <c r="C281" s="68">
        <f>SUM(C282:C291)</f>
        <v>214</v>
      </c>
      <c r="D281" s="72">
        <v>772</v>
      </c>
      <c r="E281" s="68">
        <v>120</v>
      </c>
      <c r="F281" s="69">
        <f t="shared" si="10"/>
        <v>56</v>
      </c>
      <c r="G281" s="69">
        <f t="shared" si="9"/>
        <v>16</v>
      </c>
    </row>
    <row r="282" s="50" customFormat="1" spans="1:7">
      <c r="A282" s="66" t="s">
        <v>545</v>
      </c>
      <c r="B282" s="74" t="s">
        <v>114</v>
      </c>
      <c r="C282" s="68"/>
      <c r="D282" s="72"/>
      <c r="E282" s="68"/>
      <c r="F282" s="69" t="str">
        <f t="shared" si="10"/>
        <v/>
      </c>
      <c r="G282" s="69" t="str">
        <f t="shared" si="9"/>
        <v/>
      </c>
    </row>
    <row r="283" s="50" customFormat="1" spans="1:7">
      <c r="A283" s="66" t="s">
        <v>546</v>
      </c>
      <c r="B283" s="74" t="s">
        <v>116</v>
      </c>
      <c r="C283" s="68">
        <v>214</v>
      </c>
      <c r="D283" s="72">
        <v>772</v>
      </c>
      <c r="E283" s="68">
        <v>120</v>
      </c>
      <c r="F283" s="69">
        <f t="shared" si="10"/>
        <v>56</v>
      </c>
      <c r="G283" s="69">
        <f t="shared" si="9"/>
        <v>16</v>
      </c>
    </row>
    <row r="284" s="50" customFormat="1" spans="1:7">
      <c r="A284" s="66" t="s">
        <v>547</v>
      </c>
      <c r="B284" s="74" t="s">
        <v>118</v>
      </c>
      <c r="C284" s="68"/>
      <c r="D284" s="68"/>
      <c r="E284" s="68"/>
      <c r="F284" s="69" t="str">
        <f t="shared" si="10"/>
        <v/>
      </c>
      <c r="G284" s="69" t="str">
        <f t="shared" si="9"/>
        <v/>
      </c>
    </row>
    <row r="285" s="50" customFormat="1" spans="1:7">
      <c r="A285" s="66" t="s">
        <v>548</v>
      </c>
      <c r="B285" s="74" t="s">
        <v>215</v>
      </c>
      <c r="C285" s="68"/>
      <c r="D285" s="68"/>
      <c r="E285" s="68"/>
      <c r="F285" s="69" t="str">
        <f t="shared" si="10"/>
        <v/>
      </c>
      <c r="G285" s="69" t="str">
        <f t="shared" si="9"/>
        <v/>
      </c>
    </row>
    <row r="286" s="50" customFormat="1" spans="1:7">
      <c r="A286" s="66" t="s">
        <v>549</v>
      </c>
      <c r="B286" s="74" t="s">
        <v>550</v>
      </c>
      <c r="C286" s="68"/>
      <c r="D286" s="68"/>
      <c r="E286" s="68"/>
      <c r="F286" s="69" t="str">
        <f t="shared" si="10"/>
        <v/>
      </c>
      <c r="G286" s="69" t="str">
        <f t="shared" si="9"/>
        <v/>
      </c>
    </row>
    <row r="287" s="50" customFormat="1" spans="1:7">
      <c r="A287" s="66" t="s">
        <v>551</v>
      </c>
      <c r="B287" s="74" t="s">
        <v>552</v>
      </c>
      <c r="C287" s="68"/>
      <c r="D287" s="68"/>
      <c r="E287" s="68"/>
      <c r="F287" s="69" t="str">
        <f t="shared" si="10"/>
        <v/>
      </c>
      <c r="G287" s="69" t="str">
        <f t="shared" si="9"/>
        <v/>
      </c>
    </row>
    <row r="288" s="50" customFormat="1" spans="1:7">
      <c r="A288" s="66" t="s">
        <v>553</v>
      </c>
      <c r="B288" s="74" t="s">
        <v>554</v>
      </c>
      <c r="C288" s="68"/>
      <c r="D288" s="68"/>
      <c r="E288" s="68"/>
      <c r="F288" s="69" t="str">
        <f t="shared" si="10"/>
        <v/>
      </c>
      <c r="G288" s="69" t="str">
        <f t="shared" si="9"/>
        <v/>
      </c>
    </row>
    <row r="289" s="50" customFormat="1" spans="1:7">
      <c r="A289" s="66" t="s">
        <v>555</v>
      </c>
      <c r="B289" s="74" t="s">
        <v>556</v>
      </c>
      <c r="C289" s="68"/>
      <c r="D289" s="68"/>
      <c r="E289" s="68"/>
      <c r="F289" s="69" t="str">
        <f t="shared" si="10"/>
        <v/>
      </c>
      <c r="G289" s="69" t="str">
        <f t="shared" si="9"/>
        <v/>
      </c>
    </row>
    <row r="290" s="50" customFormat="1" spans="1:7">
      <c r="A290" s="66" t="s">
        <v>557</v>
      </c>
      <c r="B290" s="74" t="s">
        <v>132</v>
      </c>
      <c r="C290" s="68"/>
      <c r="D290" s="68"/>
      <c r="E290" s="68"/>
      <c r="F290" s="69" t="str">
        <f t="shared" si="10"/>
        <v/>
      </c>
      <c r="G290" s="69" t="str">
        <f t="shared" si="9"/>
        <v/>
      </c>
    </row>
    <row r="291" s="50" customFormat="1" spans="1:7">
      <c r="A291" s="66" t="s">
        <v>558</v>
      </c>
      <c r="B291" s="74" t="s">
        <v>559</v>
      </c>
      <c r="C291" s="68"/>
      <c r="D291" s="68"/>
      <c r="E291" s="68"/>
      <c r="F291" s="69" t="str">
        <f t="shared" si="10"/>
        <v/>
      </c>
      <c r="G291" s="69" t="str">
        <f t="shared" si="9"/>
        <v/>
      </c>
    </row>
    <row r="292" s="50" customFormat="1" spans="1:7">
      <c r="A292" s="66" t="s">
        <v>560</v>
      </c>
      <c r="B292" s="70" t="s">
        <v>561</v>
      </c>
      <c r="C292" s="68">
        <f>SUM(C293:C298)</f>
        <v>0</v>
      </c>
      <c r="D292" s="68">
        <v>0</v>
      </c>
      <c r="E292" s="68"/>
      <c r="F292" s="69" t="str">
        <f t="shared" si="10"/>
        <v/>
      </c>
      <c r="G292" s="69" t="str">
        <f t="shared" si="9"/>
        <v/>
      </c>
    </row>
    <row r="293" s="50" customFormat="1" spans="1:7">
      <c r="A293" s="66" t="s">
        <v>562</v>
      </c>
      <c r="B293" s="70" t="s">
        <v>114</v>
      </c>
      <c r="C293" s="68"/>
      <c r="D293" s="68"/>
      <c r="E293" s="68"/>
      <c r="F293" s="69" t="str">
        <f t="shared" si="10"/>
        <v/>
      </c>
      <c r="G293" s="69" t="str">
        <f t="shared" si="9"/>
        <v/>
      </c>
    </row>
    <row r="294" s="50" customFormat="1" spans="1:7">
      <c r="A294" s="66" t="s">
        <v>563</v>
      </c>
      <c r="B294" s="70" t="s">
        <v>116</v>
      </c>
      <c r="C294" s="68"/>
      <c r="D294" s="68"/>
      <c r="E294" s="68"/>
      <c r="F294" s="69" t="str">
        <f t="shared" si="10"/>
        <v/>
      </c>
      <c r="G294" s="69" t="str">
        <f t="shared" si="9"/>
        <v/>
      </c>
    </row>
    <row r="295" s="50" customFormat="1" spans="1:7">
      <c r="A295" s="66" t="s">
        <v>564</v>
      </c>
      <c r="B295" s="74" t="s">
        <v>118</v>
      </c>
      <c r="C295" s="68"/>
      <c r="D295" s="68"/>
      <c r="E295" s="68"/>
      <c r="F295" s="69" t="str">
        <f t="shared" si="10"/>
        <v/>
      </c>
      <c r="G295" s="69" t="str">
        <f t="shared" si="9"/>
        <v/>
      </c>
    </row>
    <row r="296" s="50" customFormat="1" spans="1:7">
      <c r="A296" s="66" t="s">
        <v>565</v>
      </c>
      <c r="B296" s="74" t="s">
        <v>566</v>
      </c>
      <c r="C296" s="68"/>
      <c r="D296" s="68"/>
      <c r="E296" s="68"/>
      <c r="F296" s="69" t="str">
        <f t="shared" si="10"/>
        <v/>
      </c>
      <c r="G296" s="69" t="str">
        <f t="shared" si="9"/>
        <v/>
      </c>
    </row>
    <row r="297" s="50" customFormat="1" spans="1:7">
      <c r="A297" s="66" t="s">
        <v>567</v>
      </c>
      <c r="B297" s="74" t="s">
        <v>132</v>
      </c>
      <c r="C297" s="68"/>
      <c r="D297" s="68"/>
      <c r="E297" s="68"/>
      <c r="F297" s="69" t="str">
        <f t="shared" si="10"/>
        <v/>
      </c>
      <c r="G297" s="69" t="str">
        <f t="shared" si="9"/>
        <v/>
      </c>
    </row>
    <row r="298" s="50" customFormat="1" spans="1:7">
      <c r="A298" s="66" t="s">
        <v>568</v>
      </c>
      <c r="B298" s="67" t="s">
        <v>569</v>
      </c>
      <c r="C298" s="68"/>
      <c r="D298" s="68"/>
      <c r="E298" s="68"/>
      <c r="F298" s="69" t="str">
        <f t="shared" si="10"/>
        <v/>
      </c>
      <c r="G298" s="69" t="str">
        <f t="shared" si="9"/>
        <v/>
      </c>
    </row>
    <row r="299" s="50" customFormat="1" spans="1:7">
      <c r="A299" s="66" t="s">
        <v>570</v>
      </c>
      <c r="B299" s="75" t="s">
        <v>571</v>
      </c>
      <c r="C299" s="68">
        <f>SUM(C300:C306)</f>
        <v>0</v>
      </c>
      <c r="D299" s="68">
        <v>0</v>
      </c>
      <c r="E299" s="68"/>
      <c r="F299" s="69" t="str">
        <f t="shared" si="10"/>
        <v/>
      </c>
      <c r="G299" s="69" t="str">
        <f t="shared" si="9"/>
        <v/>
      </c>
    </row>
    <row r="300" s="50" customFormat="1" spans="1:7">
      <c r="A300" s="66" t="s">
        <v>572</v>
      </c>
      <c r="B300" s="70" t="s">
        <v>114</v>
      </c>
      <c r="C300" s="68"/>
      <c r="D300" s="68"/>
      <c r="E300" s="68"/>
      <c r="F300" s="69" t="str">
        <f t="shared" si="10"/>
        <v/>
      </c>
      <c r="G300" s="69" t="str">
        <f t="shared" si="9"/>
        <v/>
      </c>
    </row>
    <row r="301" s="50" customFormat="1" spans="1:7">
      <c r="A301" s="66" t="s">
        <v>573</v>
      </c>
      <c r="B301" s="70" t="s">
        <v>116</v>
      </c>
      <c r="C301" s="68"/>
      <c r="D301" s="68"/>
      <c r="E301" s="68"/>
      <c r="F301" s="69" t="str">
        <f t="shared" si="10"/>
        <v/>
      </c>
      <c r="G301" s="69" t="str">
        <f t="shared" si="9"/>
        <v/>
      </c>
    </row>
    <row r="302" s="50" customFormat="1" spans="1:7">
      <c r="A302" s="66" t="s">
        <v>574</v>
      </c>
      <c r="B302" s="74" t="s">
        <v>118</v>
      </c>
      <c r="C302" s="68"/>
      <c r="D302" s="68"/>
      <c r="E302" s="68"/>
      <c r="F302" s="69" t="str">
        <f t="shared" si="10"/>
        <v/>
      </c>
      <c r="G302" s="69" t="str">
        <f t="shared" si="9"/>
        <v/>
      </c>
    </row>
    <row r="303" s="50" customFormat="1" spans="1:7">
      <c r="A303" s="66" t="s">
        <v>575</v>
      </c>
      <c r="B303" s="74" t="s">
        <v>576</v>
      </c>
      <c r="C303" s="68"/>
      <c r="D303" s="68"/>
      <c r="E303" s="68"/>
      <c r="F303" s="69" t="str">
        <f t="shared" si="10"/>
        <v/>
      </c>
      <c r="G303" s="69" t="str">
        <f t="shared" si="9"/>
        <v/>
      </c>
    </row>
    <row r="304" s="50" customFormat="1" spans="1:7">
      <c r="A304" s="66" t="s">
        <v>577</v>
      </c>
      <c r="B304" s="74" t="s">
        <v>578</v>
      </c>
      <c r="C304" s="68"/>
      <c r="D304" s="68"/>
      <c r="E304" s="68"/>
      <c r="F304" s="69" t="str">
        <f t="shared" si="10"/>
        <v/>
      </c>
      <c r="G304" s="69" t="str">
        <f t="shared" si="9"/>
        <v/>
      </c>
    </row>
    <row r="305" s="50" customFormat="1" spans="1:7">
      <c r="A305" s="66" t="s">
        <v>579</v>
      </c>
      <c r="B305" s="74" t="s">
        <v>132</v>
      </c>
      <c r="C305" s="68"/>
      <c r="D305" s="68"/>
      <c r="E305" s="68"/>
      <c r="F305" s="69" t="str">
        <f t="shared" si="10"/>
        <v/>
      </c>
      <c r="G305" s="69" t="str">
        <f t="shared" si="9"/>
        <v/>
      </c>
    </row>
    <row r="306" s="50" customFormat="1" spans="1:7">
      <c r="A306" s="66" t="s">
        <v>580</v>
      </c>
      <c r="B306" s="74" t="s">
        <v>581</v>
      </c>
      <c r="C306" s="68"/>
      <c r="D306" s="68"/>
      <c r="E306" s="68"/>
      <c r="F306" s="69" t="str">
        <f t="shared" si="10"/>
        <v/>
      </c>
      <c r="G306" s="69" t="str">
        <f t="shared" si="9"/>
        <v/>
      </c>
    </row>
    <row r="307" s="50" customFormat="1" spans="1:7">
      <c r="A307" s="66" t="s">
        <v>582</v>
      </c>
      <c r="B307" s="67" t="s">
        <v>583</v>
      </c>
      <c r="C307" s="68">
        <f>SUM(C308:C315)</f>
        <v>0</v>
      </c>
      <c r="D307" s="68">
        <v>0</v>
      </c>
      <c r="E307" s="68"/>
      <c r="F307" s="69" t="str">
        <f t="shared" si="10"/>
        <v/>
      </c>
      <c r="G307" s="69" t="str">
        <f t="shared" si="9"/>
        <v/>
      </c>
    </row>
    <row r="308" s="50" customFormat="1" spans="1:7">
      <c r="A308" s="66" t="s">
        <v>584</v>
      </c>
      <c r="B308" s="70" t="s">
        <v>114</v>
      </c>
      <c r="C308" s="68"/>
      <c r="D308" s="68"/>
      <c r="E308" s="68"/>
      <c r="F308" s="69" t="str">
        <f t="shared" si="10"/>
        <v/>
      </c>
      <c r="G308" s="69" t="str">
        <f t="shared" si="9"/>
        <v/>
      </c>
    </row>
    <row r="309" s="50" customFormat="1" spans="1:7">
      <c r="A309" s="66" t="s">
        <v>585</v>
      </c>
      <c r="B309" s="70" t="s">
        <v>116</v>
      </c>
      <c r="C309" s="68"/>
      <c r="D309" s="68"/>
      <c r="E309" s="68"/>
      <c r="F309" s="69" t="str">
        <f t="shared" si="10"/>
        <v/>
      </c>
      <c r="G309" s="69" t="str">
        <f t="shared" si="9"/>
        <v/>
      </c>
    </row>
    <row r="310" s="50" customFormat="1" spans="1:7">
      <c r="A310" s="66" t="s">
        <v>586</v>
      </c>
      <c r="B310" s="70" t="s">
        <v>118</v>
      </c>
      <c r="C310" s="68"/>
      <c r="D310" s="68"/>
      <c r="E310" s="68"/>
      <c r="F310" s="69" t="str">
        <f t="shared" si="10"/>
        <v/>
      </c>
      <c r="G310" s="69" t="str">
        <f t="shared" si="9"/>
        <v/>
      </c>
    </row>
    <row r="311" s="50" customFormat="1" spans="1:7">
      <c r="A311" s="66" t="s">
        <v>587</v>
      </c>
      <c r="B311" s="74" t="s">
        <v>588</v>
      </c>
      <c r="C311" s="68"/>
      <c r="D311" s="68"/>
      <c r="E311" s="68"/>
      <c r="F311" s="69" t="str">
        <f t="shared" si="10"/>
        <v/>
      </c>
      <c r="G311" s="69" t="str">
        <f t="shared" si="9"/>
        <v/>
      </c>
    </row>
    <row r="312" s="50" customFormat="1" spans="1:7">
      <c r="A312" s="66" t="s">
        <v>589</v>
      </c>
      <c r="B312" s="74" t="s">
        <v>590</v>
      </c>
      <c r="C312" s="68"/>
      <c r="D312" s="68"/>
      <c r="E312" s="68"/>
      <c r="F312" s="69" t="str">
        <f t="shared" si="10"/>
        <v/>
      </c>
      <c r="G312" s="69" t="str">
        <f t="shared" si="9"/>
        <v/>
      </c>
    </row>
    <row r="313" s="50" customFormat="1" spans="1:7">
      <c r="A313" s="66" t="s">
        <v>591</v>
      </c>
      <c r="B313" s="74" t="s">
        <v>592</v>
      </c>
      <c r="C313" s="68"/>
      <c r="D313" s="68"/>
      <c r="E313" s="68"/>
      <c r="F313" s="69" t="str">
        <f t="shared" si="10"/>
        <v/>
      </c>
      <c r="G313" s="69" t="str">
        <f t="shared" si="9"/>
        <v/>
      </c>
    </row>
    <row r="314" s="50" customFormat="1" spans="1:7">
      <c r="A314" s="66" t="s">
        <v>593</v>
      </c>
      <c r="B314" s="70" t="s">
        <v>132</v>
      </c>
      <c r="C314" s="68"/>
      <c r="D314" s="68"/>
      <c r="E314" s="68"/>
      <c r="F314" s="69" t="str">
        <f t="shared" si="10"/>
        <v/>
      </c>
      <c r="G314" s="69" t="str">
        <f t="shared" si="9"/>
        <v/>
      </c>
    </row>
    <row r="315" s="50" customFormat="1" spans="1:7">
      <c r="A315" s="66" t="s">
        <v>594</v>
      </c>
      <c r="B315" s="70" t="s">
        <v>595</v>
      </c>
      <c r="C315" s="68"/>
      <c r="D315" s="68"/>
      <c r="E315" s="68"/>
      <c r="F315" s="69" t="str">
        <f t="shared" si="10"/>
        <v/>
      </c>
      <c r="G315" s="69" t="str">
        <f t="shared" si="9"/>
        <v/>
      </c>
    </row>
    <row r="316" s="50" customFormat="1" spans="1:7">
      <c r="A316" s="66" t="s">
        <v>596</v>
      </c>
      <c r="B316" s="70" t="s">
        <v>597</v>
      </c>
      <c r="C316" s="68">
        <f>SUM(C317:C329)</f>
        <v>905</v>
      </c>
      <c r="D316" s="68">
        <v>594</v>
      </c>
      <c r="E316" s="68">
        <v>865</v>
      </c>
      <c r="F316" s="69">
        <f t="shared" si="10"/>
        <v>96</v>
      </c>
      <c r="G316" s="69">
        <f t="shared" si="9"/>
        <v>146</v>
      </c>
    </row>
    <row r="317" s="50" customFormat="1" spans="1:7">
      <c r="A317" s="66" t="s">
        <v>598</v>
      </c>
      <c r="B317" s="74" t="s">
        <v>114</v>
      </c>
      <c r="C317" s="71">
        <v>437</v>
      </c>
      <c r="D317" s="68">
        <v>448</v>
      </c>
      <c r="E317" s="71">
        <v>438</v>
      </c>
      <c r="F317" s="69">
        <f t="shared" si="10"/>
        <v>100</v>
      </c>
      <c r="G317" s="69">
        <f t="shared" si="9"/>
        <v>98</v>
      </c>
    </row>
    <row r="318" s="50" customFormat="1" spans="1:7">
      <c r="A318" s="66" t="s">
        <v>599</v>
      </c>
      <c r="B318" s="74" t="s">
        <v>116</v>
      </c>
      <c r="C318" s="71"/>
      <c r="D318" s="68">
        <v>14</v>
      </c>
      <c r="E318" s="71"/>
      <c r="F318" s="69" t="str">
        <f t="shared" si="10"/>
        <v/>
      </c>
      <c r="G318" s="69">
        <f t="shared" si="9"/>
        <v>0</v>
      </c>
    </row>
    <row r="319" s="50" customFormat="1" spans="1:7">
      <c r="A319" s="66" t="s">
        <v>600</v>
      </c>
      <c r="B319" s="74" t="s">
        <v>118</v>
      </c>
      <c r="C319" s="71"/>
      <c r="D319" s="68"/>
      <c r="E319" s="71"/>
      <c r="F319" s="69" t="str">
        <f t="shared" si="10"/>
        <v/>
      </c>
      <c r="G319" s="69" t="str">
        <f t="shared" si="9"/>
        <v/>
      </c>
    </row>
    <row r="320" s="50" customFormat="1" spans="1:7">
      <c r="A320" s="66" t="s">
        <v>601</v>
      </c>
      <c r="B320" s="67" t="s">
        <v>602</v>
      </c>
      <c r="C320" s="71">
        <v>30</v>
      </c>
      <c r="D320" s="68">
        <v>18</v>
      </c>
      <c r="E320" s="71">
        <v>20</v>
      </c>
      <c r="F320" s="69">
        <f t="shared" si="10"/>
        <v>67</v>
      </c>
      <c r="G320" s="69">
        <f t="shared" si="9"/>
        <v>111</v>
      </c>
    </row>
    <row r="321" s="50" customFormat="1" spans="1:7">
      <c r="A321" s="66" t="s">
        <v>603</v>
      </c>
      <c r="B321" s="70" t="s">
        <v>604</v>
      </c>
      <c r="C321" s="68"/>
      <c r="D321" s="68"/>
      <c r="E321" s="68"/>
      <c r="F321" s="69" t="str">
        <f t="shared" si="10"/>
        <v/>
      </c>
      <c r="G321" s="69" t="str">
        <f t="shared" si="9"/>
        <v/>
      </c>
    </row>
    <row r="322" s="50" customFormat="1" spans="1:7">
      <c r="A322" s="66" t="s">
        <v>605</v>
      </c>
      <c r="B322" s="70" t="s">
        <v>606</v>
      </c>
      <c r="C322" s="68"/>
      <c r="D322" s="68"/>
      <c r="E322" s="68"/>
      <c r="F322" s="69" t="str">
        <f t="shared" si="10"/>
        <v/>
      </c>
      <c r="G322" s="69" t="str">
        <f t="shared" si="9"/>
        <v/>
      </c>
    </row>
    <row r="323" s="50" customFormat="1" spans="1:7">
      <c r="A323" s="66" t="s">
        <v>607</v>
      </c>
      <c r="B323" s="75" t="s">
        <v>608</v>
      </c>
      <c r="C323" s="71">
        <v>93</v>
      </c>
      <c r="D323" s="68">
        <v>43</v>
      </c>
      <c r="E323" s="71">
        <v>59</v>
      </c>
      <c r="F323" s="69">
        <f t="shared" si="10"/>
        <v>63</v>
      </c>
      <c r="G323" s="69">
        <f t="shared" si="9"/>
        <v>137</v>
      </c>
    </row>
    <row r="324" s="50" customFormat="1" spans="1:7">
      <c r="A324" s="66" t="s">
        <v>609</v>
      </c>
      <c r="B324" s="74" t="s">
        <v>610</v>
      </c>
      <c r="C324" s="71"/>
      <c r="D324" s="68"/>
      <c r="E324" s="71"/>
      <c r="F324" s="69" t="str">
        <f t="shared" si="10"/>
        <v/>
      </c>
      <c r="G324" s="69" t="str">
        <f t="shared" si="9"/>
        <v/>
      </c>
    </row>
    <row r="325" s="50" customFormat="1" spans="1:7">
      <c r="A325" s="66" t="s">
        <v>611</v>
      </c>
      <c r="B325" s="74" t="s">
        <v>612</v>
      </c>
      <c r="C325" s="71">
        <v>122</v>
      </c>
      <c r="D325" s="68">
        <v>68</v>
      </c>
      <c r="E325" s="71">
        <v>111</v>
      </c>
      <c r="F325" s="69">
        <f t="shared" si="10"/>
        <v>91</v>
      </c>
      <c r="G325" s="69">
        <f t="shared" si="9"/>
        <v>163</v>
      </c>
    </row>
    <row r="326" s="50" customFormat="1" spans="1:7">
      <c r="A326" s="66" t="s">
        <v>613</v>
      </c>
      <c r="B326" s="74" t="s">
        <v>614</v>
      </c>
      <c r="C326" s="68"/>
      <c r="D326" s="68"/>
      <c r="E326" s="68"/>
      <c r="F326" s="69" t="str">
        <f t="shared" si="10"/>
        <v/>
      </c>
      <c r="G326" s="69" t="str">
        <f t="shared" si="9"/>
        <v/>
      </c>
    </row>
    <row r="327" s="50" customFormat="1" spans="1:7">
      <c r="A327" s="66" t="s">
        <v>615</v>
      </c>
      <c r="B327" s="74" t="s">
        <v>215</v>
      </c>
      <c r="C327" s="68"/>
      <c r="D327" s="72"/>
      <c r="E327" s="68"/>
      <c r="F327" s="69" t="str">
        <f t="shared" si="10"/>
        <v/>
      </c>
      <c r="G327" s="69" t="str">
        <f t="shared" si="9"/>
        <v/>
      </c>
    </row>
    <row r="328" s="50" customFormat="1" spans="1:7">
      <c r="A328" s="66" t="s">
        <v>616</v>
      </c>
      <c r="B328" s="74" t="s">
        <v>132</v>
      </c>
      <c r="C328" s="68"/>
      <c r="D328" s="72"/>
      <c r="E328" s="68"/>
      <c r="F328" s="69" t="str">
        <f t="shared" si="10"/>
        <v/>
      </c>
      <c r="G328" s="69" t="str">
        <f t="shared" ref="G328:G391" si="11">IF(D328=0,"",ROUND(E328/D328*100,1))</f>
        <v/>
      </c>
    </row>
    <row r="329" s="50" customFormat="1" spans="1:7">
      <c r="A329" s="66" t="s">
        <v>617</v>
      </c>
      <c r="B329" s="70" t="s">
        <v>618</v>
      </c>
      <c r="C329" s="68">
        <v>223</v>
      </c>
      <c r="D329" s="72">
        <v>3</v>
      </c>
      <c r="E329" s="68">
        <v>237</v>
      </c>
      <c r="F329" s="69">
        <f t="shared" si="10"/>
        <v>106</v>
      </c>
      <c r="G329" s="69">
        <f t="shared" si="11"/>
        <v>7900</v>
      </c>
    </row>
    <row r="330" s="50" customFormat="1" spans="1:7">
      <c r="A330" s="66" t="s">
        <v>619</v>
      </c>
      <c r="B330" s="75" t="s">
        <v>620</v>
      </c>
      <c r="C330" s="68">
        <f>SUM(C331:C339)</f>
        <v>0</v>
      </c>
      <c r="D330" s="72">
        <v>0</v>
      </c>
      <c r="E330" s="68"/>
      <c r="F330" s="69" t="str">
        <f t="shared" si="10"/>
        <v/>
      </c>
      <c r="G330" s="69" t="str">
        <f t="shared" si="11"/>
        <v/>
      </c>
    </row>
    <row r="331" s="50" customFormat="1" spans="1:7">
      <c r="A331" s="66" t="s">
        <v>621</v>
      </c>
      <c r="B331" s="70" t="s">
        <v>114</v>
      </c>
      <c r="C331" s="68"/>
      <c r="D331" s="68"/>
      <c r="E331" s="68"/>
      <c r="F331" s="69" t="str">
        <f t="shared" si="10"/>
        <v/>
      </c>
      <c r="G331" s="69" t="str">
        <f t="shared" si="11"/>
        <v/>
      </c>
    </row>
    <row r="332" s="50" customFormat="1" spans="1:7">
      <c r="A332" s="66" t="s">
        <v>622</v>
      </c>
      <c r="B332" s="74" t="s">
        <v>116</v>
      </c>
      <c r="C332" s="68"/>
      <c r="D332" s="72"/>
      <c r="E332" s="68"/>
      <c r="F332" s="69" t="str">
        <f t="shared" si="10"/>
        <v/>
      </c>
      <c r="G332" s="69" t="str">
        <f t="shared" si="11"/>
        <v/>
      </c>
    </row>
    <row r="333" s="50" customFormat="1" spans="1:7">
      <c r="A333" s="66" t="s">
        <v>623</v>
      </c>
      <c r="B333" s="74" t="s">
        <v>118</v>
      </c>
      <c r="C333" s="68"/>
      <c r="D333" s="72"/>
      <c r="E333" s="68"/>
      <c r="F333" s="69" t="str">
        <f t="shared" si="10"/>
        <v/>
      </c>
      <c r="G333" s="69" t="str">
        <f t="shared" si="11"/>
        <v/>
      </c>
    </row>
    <row r="334" s="50" customFormat="1" spans="1:7">
      <c r="A334" s="66" t="s">
        <v>624</v>
      </c>
      <c r="B334" s="74" t="s">
        <v>625</v>
      </c>
      <c r="C334" s="68"/>
      <c r="D334" s="72"/>
      <c r="E334" s="68"/>
      <c r="F334" s="69" t="str">
        <f t="shared" si="10"/>
        <v/>
      </c>
      <c r="G334" s="69" t="str">
        <f t="shared" si="11"/>
        <v/>
      </c>
    </row>
    <row r="335" s="50" customFormat="1" spans="1:7">
      <c r="A335" s="66" t="s">
        <v>626</v>
      </c>
      <c r="B335" s="67" t="s">
        <v>627</v>
      </c>
      <c r="C335" s="68"/>
      <c r="D335" s="68"/>
      <c r="E335" s="68"/>
      <c r="F335" s="69" t="str">
        <f t="shared" si="10"/>
        <v/>
      </c>
      <c r="G335" s="69" t="str">
        <f t="shared" si="11"/>
        <v/>
      </c>
    </row>
    <row r="336" s="50" customFormat="1" spans="1:7">
      <c r="A336" s="66" t="s">
        <v>628</v>
      </c>
      <c r="B336" s="70" t="s">
        <v>629</v>
      </c>
      <c r="C336" s="68"/>
      <c r="D336" s="68"/>
      <c r="E336" s="68"/>
      <c r="F336" s="69" t="str">
        <f t="shared" si="10"/>
        <v/>
      </c>
      <c r="G336" s="69" t="str">
        <f t="shared" si="11"/>
        <v/>
      </c>
    </row>
    <row r="337" s="50" customFormat="1" spans="1:7">
      <c r="A337" s="66" t="s">
        <v>630</v>
      </c>
      <c r="B337" s="70" t="s">
        <v>215</v>
      </c>
      <c r="C337" s="68"/>
      <c r="D337" s="68"/>
      <c r="E337" s="68"/>
      <c r="F337" s="69" t="str">
        <f t="shared" si="10"/>
        <v/>
      </c>
      <c r="G337" s="69" t="str">
        <f t="shared" si="11"/>
        <v/>
      </c>
    </row>
    <row r="338" s="50" customFormat="1" spans="1:7">
      <c r="A338" s="66" t="s">
        <v>631</v>
      </c>
      <c r="B338" s="70" t="s">
        <v>132</v>
      </c>
      <c r="C338" s="68"/>
      <c r="D338" s="68"/>
      <c r="E338" s="68"/>
      <c r="F338" s="69" t="str">
        <f t="shared" si="10"/>
        <v/>
      </c>
      <c r="G338" s="69" t="str">
        <f t="shared" si="11"/>
        <v/>
      </c>
    </row>
    <row r="339" s="50" customFormat="1" spans="1:7">
      <c r="A339" s="66" t="s">
        <v>632</v>
      </c>
      <c r="B339" s="70" t="s">
        <v>633</v>
      </c>
      <c r="C339" s="68"/>
      <c r="D339" s="68"/>
      <c r="E339" s="68"/>
      <c r="F339" s="69" t="str">
        <f t="shared" ref="F339:F402" si="12">IF(C339=0,"",ROUND(E339/C339*100,1))</f>
        <v/>
      </c>
      <c r="G339" s="69" t="str">
        <f t="shared" si="11"/>
        <v/>
      </c>
    </row>
    <row r="340" s="50" customFormat="1" spans="1:7">
      <c r="A340" s="66" t="s">
        <v>634</v>
      </c>
      <c r="B340" s="74" t="s">
        <v>635</v>
      </c>
      <c r="C340" s="68">
        <f>SUM(C341:C349)</f>
        <v>0</v>
      </c>
      <c r="D340" s="68">
        <v>0</v>
      </c>
      <c r="E340" s="68"/>
      <c r="F340" s="69" t="str">
        <f t="shared" si="12"/>
        <v/>
      </c>
      <c r="G340" s="69" t="str">
        <f t="shared" si="11"/>
        <v/>
      </c>
    </row>
    <row r="341" s="50" customFormat="1" spans="1:7">
      <c r="A341" s="66" t="s">
        <v>636</v>
      </c>
      <c r="B341" s="74" t="s">
        <v>114</v>
      </c>
      <c r="C341" s="68"/>
      <c r="D341" s="68"/>
      <c r="E341" s="68"/>
      <c r="F341" s="69" t="str">
        <f t="shared" si="12"/>
        <v/>
      </c>
      <c r="G341" s="69" t="str">
        <f t="shared" si="11"/>
        <v/>
      </c>
    </row>
    <row r="342" s="50" customFormat="1" spans="1:7">
      <c r="A342" s="66" t="s">
        <v>637</v>
      </c>
      <c r="B342" s="74" t="s">
        <v>116</v>
      </c>
      <c r="C342" s="68"/>
      <c r="D342" s="68"/>
      <c r="E342" s="68"/>
      <c r="F342" s="69" t="str">
        <f t="shared" si="12"/>
        <v/>
      </c>
      <c r="G342" s="69" t="str">
        <f t="shared" si="11"/>
        <v/>
      </c>
    </row>
    <row r="343" s="50" customFormat="1" spans="1:7">
      <c r="A343" s="66" t="s">
        <v>638</v>
      </c>
      <c r="B343" s="70" t="s">
        <v>118</v>
      </c>
      <c r="C343" s="68"/>
      <c r="D343" s="68"/>
      <c r="E343" s="68"/>
      <c r="F343" s="69" t="str">
        <f t="shared" si="12"/>
        <v/>
      </c>
      <c r="G343" s="69" t="str">
        <f t="shared" si="11"/>
        <v/>
      </c>
    </row>
    <row r="344" s="50" customFormat="1" spans="1:7">
      <c r="A344" s="66" t="s">
        <v>639</v>
      </c>
      <c r="B344" s="70" t="s">
        <v>640</v>
      </c>
      <c r="C344" s="68"/>
      <c r="D344" s="68"/>
      <c r="E344" s="68"/>
      <c r="F344" s="69" t="str">
        <f t="shared" si="12"/>
        <v/>
      </c>
      <c r="G344" s="69" t="str">
        <f t="shared" si="11"/>
        <v/>
      </c>
    </row>
    <row r="345" s="50" customFormat="1" spans="1:7">
      <c r="A345" s="66" t="s">
        <v>641</v>
      </c>
      <c r="B345" s="70" t="s">
        <v>642</v>
      </c>
      <c r="C345" s="68"/>
      <c r="D345" s="68"/>
      <c r="E345" s="68"/>
      <c r="F345" s="69" t="str">
        <f t="shared" si="12"/>
        <v/>
      </c>
      <c r="G345" s="69" t="str">
        <f t="shared" si="11"/>
        <v/>
      </c>
    </row>
    <row r="346" s="50" customFormat="1" spans="1:7">
      <c r="A346" s="66" t="s">
        <v>643</v>
      </c>
      <c r="B346" s="74" t="s">
        <v>644</v>
      </c>
      <c r="C346" s="68"/>
      <c r="D346" s="68"/>
      <c r="E346" s="68"/>
      <c r="F346" s="69" t="str">
        <f t="shared" si="12"/>
        <v/>
      </c>
      <c r="G346" s="69" t="str">
        <f t="shared" si="11"/>
        <v/>
      </c>
    </row>
    <row r="347" s="50" customFormat="1" spans="1:7">
      <c r="A347" s="66" t="s">
        <v>645</v>
      </c>
      <c r="B347" s="74" t="s">
        <v>215</v>
      </c>
      <c r="C347" s="68"/>
      <c r="D347" s="68"/>
      <c r="E347" s="68"/>
      <c r="F347" s="69" t="str">
        <f t="shared" si="12"/>
        <v/>
      </c>
      <c r="G347" s="69" t="str">
        <f t="shared" si="11"/>
        <v/>
      </c>
    </row>
    <row r="348" s="50" customFormat="1" spans="1:7">
      <c r="A348" s="66" t="s">
        <v>646</v>
      </c>
      <c r="B348" s="74" t="s">
        <v>132</v>
      </c>
      <c r="C348" s="68"/>
      <c r="D348" s="68"/>
      <c r="E348" s="68"/>
      <c r="F348" s="69" t="str">
        <f t="shared" si="12"/>
        <v/>
      </c>
      <c r="G348" s="69" t="str">
        <f t="shared" si="11"/>
        <v/>
      </c>
    </row>
    <row r="349" s="50" customFormat="1" spans="1:7">
      <c r="A349" s="66" t="s">
        <v>647</v>
      </c>
      <c r="B349" s="74" t="s">
        <v>648</v>
      </c>
      <c r="C349" s="68"/>
      <c r="D349" s="68"/>
      <c r="E349" s="68"/>
      <c r="F349" s="69" t="str">
        <f t="shared" si="12"/>
        <v/>
      </c>
      <c r="G349" s="69" t="str">
        <f t="shared" si="11"/>
        <v/>
      </c>
    </row>
    <row r="350" s="50" customFormat="1" spans="1:7">
      <c r="A350" s="66" t="s">
        <v>649</v>
      </c>
      <c r="B350" s="67" t="s">
        <v>650</v>
      </c>
      <c r="C350" s="68">
        <f>SUM(C351:C357)</f>
        <v>0</v>
      </c>
      <c r="D350" s="68">
        <v>0</v>
      </c>
      <c r="E350" s="68"/>
      <c r="F350" s="69" t="str">
        <f t="shared" si="12"/>
        <v/>
      </c>
      <c r="G350" s="69" t="str">
        <f t="shared" si="11"/>
        <v/>
      </c>
    </row>
    <row r="351" s="50" customFormat="1" spans="1:7">
      <c r="A351" s="66" t="s">
        <v>651</v>
      </c>
      <c r="B351" s="70" t="s">
        <v>114</v>
      </c>
      <c r="C351" s="68"/>
      <c r="D351" s="68"/>
      <c r="E351" s="68"/>
      <c r="F351" s="69" t="str">
        <f t="shared" si="12"/>
        <v/>
      </c>
      <c r="G351" s="69" t="str">
        <f t="shared" si="11"/>
        <v/>
      </c>
    </row>
    <row r="352" s="50" customFormat="1" spans="1:7">
      <c r="A352" s="66" t="s">
        <v>652</v>
      </c>
      <c r="B352" s="70" t="s">
        <v>116</v>
      </c>
      <c r="C352" s="68"/>
      <c r="D352" s="68"/>
      <c r="E352" s="68"/>
      <c r="F352" s="69" t="str">
        <f t="shared" si="12"/>
        <v/>
      </c>
      <c r="G352" s="69" t="str">
        <f t="shared" si="11"/>
        <v/>
      </c>
    </row>
    <row r="353" s="50" customFormat="1" spans="1:7">
      <c r="A353" s="66" t="s">
        <v>653</v>
      </c>
      <c r="B353" s="75" t="s">
        <v>118</v>
      </c>
      <c r="C353" s="68"/>
      <c r="D353" s="68"/>
      <c r="E353" s="68"/>
      <c r="F353" s="69" t="str">
        <f t="shared" si="12"/>
        <v/>
      </c>
      <c r="G353" s="69" t="str">
        <f t="shared" si="11"/>
        <v/>
      </c>
    </row>
    <row r="354" s="50" customFormat="1" spans="1:7">
      <c r="A354" s="66" t="s">
        <v>654</v>
      </c>
      <c r="B354" s="76" t="s">
        <v>655</v>
      </c>
      <c r="C354" s="68"/>
      <c r="D354" s="68"/>
      <c r="E354" s="68"/>
      <c r="F354" s="69" t="str">
        <f t="shared" si="12"/>
        <v/>
      </c>
      <c r="G354" s="69" t="str">
        <f t="shared" si="11"/>
        <v/>
      </c>
    </row>
    <row r="355" s="50" customFormat="1" spans="1:7">
      <c r="A355" s="66" t="s">
        <v>656</v>
      </c>
      <c r="B355" s="74" t="s">
        <v>657</v>
      </c>
      <c r="C355" s="68"/>
      <c r="D355" s="68"/>
      <c r="E355" s="68"/>
      <c r="F355" s="69" t="str">
        <f t="shared" si="12"/>
        <v/>
      </c>
      <c r="G355" s="69" t="str">
        <f t="shared" si="11"/>
        <v/>
      </c>
    </row>
    <row r="356" s="50" customFormat="1" spans="1:7">
      <c r="A356" s="66" t="s">
        <v>658</v>
      </c>
      <c r="B356" s="74" t="s">
        <v>132</v>
      </c>
      <c r="C356" s="68"/>
      <c r="D356" s="68"/>
      <c r="E356" s="68"/>
      <c r="F356" s="69" t="str">
        <f t="shared" si="12"/>
        <v/>
      </c>
      <c r="G356" s="69" t="str">
        <f t="shared" si="11"/>
        <v/>
      </c>
    </row>
    <row r="357" s="50" customFormat="1" spans="1:7">
      <c r="A357" s="66" t="s">
        <v>659</v>
      </c>
      <c r="B357" s="70" t="s">
        <v>660</v>
      </c>
      <c r="C357" s="68"/>
      <c r="D357" s="68"/>
      <c r="E357" s="68"/>
      <c r="F357" s="69" t="str">
        <f t="shared" si="12"/>
        <v/>
      </c>
      <c r="G357" s="69" t="str">
        <f t="shared" si="11"/>
        <v/>
      </c>
    </row>
    <row r="358" s="50" customFormat="1" spans="1:7">
      <c r="A358" s="66" t="s">
        <v>661</v>
      </c>
      <c r="B358" s="70" t="s">
        <v>662</v>
      </c>
      <c r="C358" s="68">
        <f>SUM(C359:C363)</f>
        <v>0</v>
      </c>
      <c r="D358" s="68">
        <v>0</v>
      </c>
      <c r="E358" s="68"/>
      <c r="F358" s="69" t="str">
        <f t="shared" si="12"/>
        <v/>
      </c>
      <c r="G358" s="69" t="str">
        <f t="shared" si="11"/>
        <v/>
      </c>
    </row>
    <row r="359" s="50" customFormat="1" spans="1:7">
      <c r="A359" s="66" t="s">
        <v>663</v>
      </c>
      <c r="B359" s="70" t="s">
        <v>114</v>
      </c>
      <c r="C359" s="68"/>
      <c r="D359" s="68"/>
      <c r="E359" s="68"/>
      <c r="F359" s="69" t="str">
        <f t="shared" si="12"/>
        <v/>
      </c>
      <c r="G359" s="69" t="str">
        <f t="shared" si="11"/>
        <v/>
      </c>
    </row>
    <row r="360" s="50" customFormat="1" spans="1:7">
      <c r="A360" s="66" t="s">
        <v>664</v>
      </c>
      <c r="B360" s="74" t="s">
        <v>116</v>
      </c>
      <c r="C360" s="68"/>
      <c r="D360" s="68"/>
      <c r="E360" s="68"/>
      <c r="F360" s="69" t="str">
        <f t="shared" si="12"/>
        <v/>
      </c>
      <c r="G360" s="69" t="str">
        <f t="shared" si="11"/>
        <v/>
      </c>
    </row>
    <row r="361" s="50" customFormat="1" spans="1:7">
      <c r="A361" s="66" t="s">
        <v>665</v>
      </c>
      <c r="B361" s="70" t="s">
        <v>215</v>
      </c>
      <c r="C361" s="68"/>
      <c r="D361" s="68"/>
      <c r="E361" s="68"/>
      <c r="F361" s="69" t="str">
        <f t="shared" si="12"/>
        <v/>
      </c>
      <c r="G361" s="69" t="str">
        <f t="shared" si="11"/>
        <v/>
      </c>
    </row>
    <row r="362" s="50" customFormat="1" spans="1:7">
      <c r="A362" s="66" t="s">
        <v>666</v>
      </c>
      <c r="B362" s="74" t="s">
        <v>667</v>
      </c>
      <c r="C362" s="68"/>
      <c r="D362" s="68"/>
      <c r="E362" s="68"/>
      <c r="F362" s="69" t="str">
        <f t="shared" si="12"/>
        <v/>
      </c>
      <c r="G362" s="69" t="str">
        <f t="shared" si="11"/>
        <v/>
      </c>
    </row>
    <row r="363" s="50" customFormat="1" spans="1:7">
      <c r="A363" s="66" t="s">
        <v>668</v>
      </c>
      <c r="B363" s="70" t="s">
        <v>669</v>
      </c>
      <c r="C363" s="68"/>
      <c r="D363" s="68"/>
      <c r="E363" s="68"/>
      <c r="F363" s="69" t="str">
        <f t="shared" si="12"/>
        <v/>
      </c>
      <c r="G363" s="69" t="str">
        <f t="shared" si="11"/>
        <v/>
      </c>
    </row>
    <row r="364" s="50" customFormat="1" spans="1:7">
      <c r="A364" s="66" t="s">
        <v>670</v>
      </c>
      <c r="B364" s="70" t="s">
        <v>671</v>
      </c>
      <c r="C364" s="68">
        <f>SUM(C365:C366)</f>
        <v>7</v>
      </c>
      <c r="D364" s="72">
        <v>14</v>
      </c>
      <c r="E364" s="68">
        <v>5</v>
      </c>
      <c r="F364" s="69">
        <f t="shared" si="12"/>
        <v>71</v>
      </c>
      <c r="G364" s="69">
        <f t="shared" si="11"/>
        <v>36</v>
      </c>
    </row>
    <row r="365" s="50" customFormat="1" spans="1:7">
      <c r="A365" s="66" t="s">
        <v>672</v>
      </c>
      <c r="B365" s="70" t="s">
        <v>673</v>
      </c>
      <c r="C365" s="68"/>
      <c r="D365" s="68">
        <v>14</v>
      </c>
      <c r="E365" s="68">
        <v>5</v>
      </c>
      <c r="F365" s="69" t="str">
        <f t="shared" si="12"/>
        <v/>
      </c>
      <c r="G365" s="69">
        <f t="shared" si="11"/>
        <v>36</v>
      </c>
    </row>
    <row r="366" s="50" customFormat="1" spans="1:7">
      <c r="A366" s="66" t="s">
        <v>674</v>
      </c>
      <c r="B366" s="70" t="s">
        <v>675</v>
      </c>
      <c r="C366" s="68">
        <v>7</v>
      </c>
      <c r="D366" s="68"/>
      <c r="E366" s="68"/>
      <c r="F366" s="69">
        <f t="shared" si="12"/>
        <v>0</v>
      </c>
      <c r="G366" s="69" t="str">
        <f t="shared" si="11"/>
        <v/>
      </c>
    </row>
    <row r="367" s="50" customFormat="1" spans="1:7">
      <c r="A367" s="66" t="s">
        <v>676</v>
      </c>
      <c r="B367" s="67" t="s">
        <v>677</v>
      </c>
      <c r="C367" s="68">
        <f>SUM(C368,C373,C380,C386,C392,C396,C400,C404,C410,C417)</f>
        <v>27169</v>
      </c>
      <c r="D367" s="68">
        <v>23833</v>
      </c>
      <c r="E367" s="68">
        <v>23733</v>
      </c>
      <c r="F367" s="69">
        <f t="shared" si="12"/>
        <v>87</v>
      </c>
      <c r="G367" s="69">
        <f t="shared" si="11"/>
        <v>100</v>
      </c>
    </row>
    <row r="368" s="50" customFormat="1" spans="1:7">
      <c r="A368" s="66" t="s">
        <v>678</v>
      </c>
      <c r="B368" s="74" t="s">
        <v>679</v>
      </c>
      <c r="C368" s="68">
        <f>SUM(C369:C372)</f>
        <v>1394</v>
      </c>
      <c r="D368" s="68">
        <v>799</v>
      </c>
      <c r="E368" s="68">
        <v>989</v>
      </c>
      <c r="F368" s="69">
        <f t="shared" si="12"/>
        <v>71</v>
      </c>
      <c r="G368" s="69">
        <f t="shared" si="11"/>
        <v>124</v>
      </c>
    </row>
    <row r="369" s="50" customFormat="1" spans="1:7">
      <c r="A369" s="66" t="s">
        <v>680</v>
      </c>
      <c r="B369" s="70" t="s">
        <v>114</v>
      </c>
      <c r="C369" s="71">
        <v>719</v>
      </c>
      <c r="D369" s="68">
        <v>687</v>
      </c>
      <c r="E369" s="71">
        <v>613</v>
      </c>
      <c r="F369" s="69">
        <f t="shared" si="12"/>
        <v>85</v>
      </c>
      <c r="G369" s="69">
        <f t="shared" si="11"/>
        <v>89</v>
      </c>
    </row>
    <row r="370" s="50" customFormat="1" spans="1:7">
      <c r="A370" s="66" t="s">
        <v>681</v>
      </c>
      <c r="B370" s="70" t="s">
        <v>116</v>
      </c>
      <c r="C370" s="71">
        <v>675</v>
      </c>
      <c r="D370" s="68">
        <v>112</v>
      </c>
      <c r="E370" s="71">
        <v>376</v>
      </c>
      <c r="F370" s="69">
        <f t="shared" si="12"/>
        <v>56</v>
      </c>
      <c r="G370" s="69">
        <f t="shared" si="11"/>
        <v>336</v>
      </c>
    </row>
    <row r="371" s="50" customFormat="1" spans="1:7">
      <c r="A371" s="66" t="s">
        <v>682</v>
      </c>
      <c r="B371" s="70" t="s">
        <v>118</v>
      </c>
      <c r="C371" s="71"/>
      <c r="D371" s="68"/>
      <c r="E371" s="71"/>
      <c r="F371" s="69" t="str">
        <f t="shared" si="12"/>
        <v/>
      </c>
      <c r="G371" s="69" t="str">
        <f t="shared" si="11"/>
        <v/>
      </c>
    </row>
    <row r="372" s="50" customFormat="1" spans="1:7">
      <c r="A372" s="66" t="s">
        <v>683</v>
      </c>
      <c r="B372" s="76" t="s">
        <v>684</v>
      </c>
      <c r="C372" s="71"/>
      <c r="D372" s="68"/>
      <c r="E372" s="71"/>
      <c r="F372" s="69" t="str">
        <f t="shared" si="12"/>
        <v/>
      </c>
      <c r="G372" s="69" t="str">
        <f t="shared" si="11"/>
        <v/>
      </c>
    </row>
    <row r="373" s="50" customFormat="1" spans="1:7">
      <c r="A373" s="66" t="s">
        <v>685</v>
      </c>
      <c r="B373" s="70" t="s">
        <v>686</v>
      </c>
      <c r="C373" s="68">
        <f>SUM(C374:C379)</f>
        <v>23699</v>
      </c>
      <c r="D373" s="68">
        <v>21169</v>
      </c>
      <c r="E373" s="68">
        <v>21720</v>
      </c>
      <c r="F373" s="69">
        <f t="shared" si="12"/>
        <v>92</v>
      </c>
      <c r="G373" s="69">
        <f t="shared" si="11"/>
        <v>103</v>
      </c>
    </row>
    <row r="374" s="50" customFormat="1" spans="1:7">
      <c r="A374" s="66" t="s">
        <v>687</v>
      </c>
      <c r="B374" s="70" t="s">
        <v>688</v>
      </c>
      <c r="C374" s="71">
        <v>1754</v>
      </c>
      <c r="D374" s="72">
        <v>938</v>
      </c>
      <c r="E374" s="71">
        <v>1368</v>
      </c>
      <c r="F374" s="69">
        <f t="shared" si="12"/>
        <v>78</v>
      </c>
      <c r="G374" s="69">
        <f t="shared" si="11"/>
        <v>146</v>
      </c>
    </row>
    <row r="375" s="50" customFormat="1" spans="1:7">
      <c r="A375" s="66" t="s">
        <v>689</v>
      </c>
      <c r="B375" s="70" t="s">
        <v>690</v>
      </c>
      <c r="C375" s="71">
        <v>20643</v>
      </c>
      <c r="D375" s="68">
        <v>18964</v>
      </c>
      <c r="E375" s="71">
        <v>19188</v>
      </c>
      <c r="F375" s="69">
        <f t="shared" si="12"/>
        <v>93</v>
      </c>
      <c r="G375" s="69">
        <f t="shared" si="11"/>
        <v>101</v>
      </c>
    </row>
    <row r="376" s="50" customFormat="1" spans="1:7">
      <c r="A376" s="66" t="s">
        <v>691</v>
      </c>
      <c r="B376" s="74" t="s">
        <v>692</v>
      </c>
      <c r="C376" s="71">
        <v>1302</v>
      </c>
      <c r="D376" s="68">
        <v>1260</v>
      </c>
      <c r="E376" s="71">
        <v>1161</v>
      </c>
      <c r="F376" s="69">
        <f t="shared" si="12"/>
        <v>89</v>
      </c>
      <c r="G376" s="69">
        <f t="shared" si="11"/>
        <v>92</v>
      </c>
    </row>
    <row r="377" s="50" customFormat="1" spans="1:7">
      <c r="A377" s="66" t="s">
        <v>693</v>
      </c>
      <c r="B377" s="74" t="s">
        <v>694</v>
      </c>
      <c r="C377" s="68"/>
      <c r="D377" s="68"/>
      <c r="E377" s="68"/>
      <c r="F377" s="69" t="str">
        <f t="shared" si="12"/>
        <v/>
      </c>
      <c r="G377" s="69" t="str">
        <f t="shared" si="11"/>
        <v/>
      </c>
    </row>
    <row r="378" s="50" customFormat="1" spans="1:7">
      <c r="A378" s="66" t="s">
        <v>695</v>
      </c>
      <c r="B378" s="74" t="s">
        <v>696</v>
      </c>
      <c r="C378" s="68"/>
      <c r="D378" s="68"/>
      <c r="E378" s="68"/>
      <c r="F378" s="69" t="str">
        <f t="shared" si="12"/>
        <v/>
      </c>
      <c r="G378" s="69" t="str">
        <f t="shared" si="11"/>
        <v/>
      </c>
    </row>
    <row r="379" s="50" customFormat="1" spans="1:7">
      <c r="A379" s="66" t="s">
        <v>697</v>
      </c>
      <c r="B379" s="70" t="s">
        <v>698</v>
      </c>
      <c r="C379" s="68"/>
      <c r="D379" s="72">
        <v>7</v>
      </c>
      <c r="E379" s="68">
        <v>3</v>
      </c>
      <c r="F379" s="69" t="str">
        <f t="shared" si="12"/>
        <v/>
      </c>
      <c r="G379" s="69">
        <f t="shared" si="11"/>
        <v>43</v>
      </c>
    </row>
    <row r="380" s="50" customFormat="1" spans="1:7">
      <c r="A380" s="66" t="s">
        <v>699</v>
      </c>
      <c r="B380" s="70" t="s">
        <v>700</v>
      </c>
      <c r="C380" s="68">
        <f>SUM(C381:C385)</f>
        <v>20</v>
      </c>
      <c r="D380" s="72">
        <v>7</v>
      </c>
      <c r="E380" s="68">
        <v>3</v>
      </c>
      <c r="F380" s="69">
        <f t="shared" si="12"/>
        <v>15</v>
      </c>
      <c r="G380" s="69">
        <f t="shared" si="11"/>
        <v>43</v>
      </c>
    </row>
    <row r="381" s="50" customFormat="1" spans="1:7">
      <c r="A381" s="66" t="s">
        <v>701</v>
      </c>
      <c r="B381" s="70" t="s">
        <v>702</v>
      </c>
      <c r="C381" s="68"/>
      <c r="D381" s="72"/>
      <c r="E381" s="68"/>
      <c r="F381" s="69" t="str">
        <f t="shared" si="12"/>
        <v/>
      </c>
      <c r="G381" s="69" t="str">
        <f t="shared" si="11"/>
        <v/>
      </c>
    </row>
    <row r="382" s="50" customFormat="1" spans="1:7">
      <c r="A382" s="66" t="s">
        <v>703</v>
      </c>
      <c r="B382" s="70" t="s">
        <v>704</v>
      </c>
      <c r="C382" s="68"/>
      <c r="D382" s="72">
        <v>7</v>
      </c>
      <c r="E382" s="68">
        <v>3</v>
      </c>
      <c r="F382" s="69" t="str">
        <f t="shared" si="12"/>
        <v/>
      </c>
      <c r="G382" s="69">
        <f t="shared" si="11"/>
        <v>43</v>
      </c>
    </row>
    <row r="383" s="50" customFormat="1" spans="1:7">
      <c r="A383" s="66" t="s">
        <v>705</v>
      </c>
      <c r="B383" s="70" t="s">
        <v>706</v>
      </c>
      <c r="C383" s="68"/>
      <c r="D383" s="68"/>
      <c r="E383" s="68"/>
      <c r="F383" s="69" t="str">
        <f t="shared" si="12"/>
        <v/>
      </c>
      <c r="G383" s="69" t="str">
        <f t="shared" si="11"/>
        <v/>
      </c>
    </row>
    <row r="384" s="50" customFormat="1" spans="1:7">
      <c r="A384" s="66" t="s">
        <v>707</v>
      </c>
      <c r="B384" s="74" t="s">
        <v>708</v>
      </c>
      <c r="C384" s="68"/>
      <c r="D384" s="68"/>
      <c r="E384" s="68"/>
      <c r="F384" s="69" t="str">
        <f t="shared" si="12"/>
        <v/>
      </c>
      <c r="G384" s="69" t="str">
        <f t="shared" si="11"/>
        <v/>
      </c>
    </row>
    <row r="385" s="50" customFormat="1" spans="1:7">
      <c r="A385" s="66" t="s">
        <v>709</v>
      </c>
      <c r="B385" s="74" t="s">
        <v>710</v>
      </c>
      <c r="C385" s="68">
        <v>20</v>
      </c>
      <c r="D385" s="68"/>
      <c r="E385" s="68"/>
      <c r="F385" s="69">
        <f t="shared" si="12"/>
        <v>0</v>
      </c>
      <c r="G385" s="69" t="str">
        <f t="shared" si="11"/>
        <v/>
      </c>
    </row>
    <row r="386" s="50" customFormat="1" spans="1:7">
      <c r="A386" s="66" t="s">
        <v>711</v>
      </c>
      <c r="B386" s="67" t="s">
        <v>712</v>
      </c>
      <c r="C386" s="68">
        <f>SUM(C387:C391)</f>
        <v>0</v>
      </c>
      <c r="D386" s="68">
        <v>0</v>
      </c>
      <c r="E386" s="68"/>
      <c r="F386" s="69" t="str">
        <f t="shared" si="12"/>
        <v/>
      </c>
      <c r="G386" s="69" t="str">
        <f t="shared" si="11"/>
        <v/>
      </c>
    </row>
    <row r="387" s="50" customFormat="1" spans="1:7">
      <c r="A387" s="66" t="s">
        <v>713</v>
      </c>
      <c r="B387" s="70" t="s">
        <v>714</v>
      </c>
      <c r="C387" s="68"/>
      <c r="D387" s="68"/>
      <c r="E387" s="68"/>
      <c r="F387" s="69" t="str">
        <f t="shared" si="12"/>
        <v/>
      </c>
      <c r="G387" s="69" t="str">
        <f t="shared" si="11"/>
        <v/>
      </c>
    </row>
    <row r="388" s="50" customFormat="1" spans="1:7">
      <c r="A388" s="66" t="s">
        <v>715</v>
      </c>
      <c r="B388" s="70" t="s">
        <v>716</v>
      </c>
      <c r="C388" s="68"/>
      <c r="D388" s="68"/>
      <c r="E388" s="68"/>
      <c r="F388" s="69" t="str">
        <f t="shared" si="12"/>
        <v/>
      </c>
      <c r="G388" s="69" t="str">
        <f t="shared" si="11"/>
        <v/>
      </c>
    </row>
    <row r="389" s="50" customFormat="1" spans="1:7">
      <c r="A389" s="66" t="s">
        <v>717</v>
      </c>
      <c r="B389" s="70" t="s">
        <v>718</v>
      </c>
      <c r="C389" s="68"/>
      <c r="D389" s="68"/>
      <c r="E389" s="68"/>
      <c r="F389" s="69" t="str">
        <f t="shared" si="12"/>
        <v/>
      </c>
      <c r="G389" s="69" t="str">
        <f t="shared" si="11"/>
        <v/>
      </c>
    </row>
    <row r="390" s="50" customFormat="1" spans="1:7">
      <c r="A390" s="66" t="s">
        <v>719</v>
      </c>
      <c r="B390" s="74" t="s">
        <v>720</v>
      </c>
      <c r="C390" s="68"/>
      <c r="D390" s="68"/>
      <c r="E390" s="68"/>
      <c r="F390" s="69" t="str">
        <f t="shared" si="12"/>
        <v/>
      </c>
      <c r="G390" s="69" t="str">
        <f t="shared" si="11"/>
        <v/>
      </c>
    </row>
    <row r="391" s="50" customFormat="1" spans="1:7">
      <c r="A391" s="66" t="s">
        <v>721</v>
      </c>
      <c r="B391" s="74" t="s">
        <v>722</v>
      </c>
      <c r="C391" s="68"/>
      <c r="D391" s="68"/>
      <c r="E391" s="68"/>
      <c r="F391" s="69" t="str">
        <f t="shared" si="12"/>
        <v/>
      </c>
      <c r="G391" s="69" t="str">
        <f t="shared" si="11"/>
        <v/>
      </c>
    </row>
    <row r="392" s="50" customFormat="1" spans="1:7">
      <c r="A392" s="66" t="s">
        <v>723</v>
      </c>
      <c r="B392" s="74" t="s">
        <v>724</v>
      </c>
      <c r="C392" s="68">
        <f>SUM(C393:C395)</f>
        <v>0</v>
      </c>
      <c r="D392" s="68">
        <v>0</v>
      </c>
      <c r="E392" s="68"/>
      <c r="F392" s="69" t="str">
        <f t="shared" si="12"/>
        <v/>
      </c>
      <c r="G392" s="69" t="str">
        <f t="shared" ref="G392:G455" si="13">IF(D392=0,"",ROUND(E392/D392*100,1))</f>
        <v/>
      </c>
    </row>
    <row r="393" s="50" customFormat="1" spans="1:7">
      <c r="A393" s="66" t="s">
        <v>725</v>
      </c>
      <c r="B393" s="70" t="s">
        <v>726</v>
      </c>
      <c r="C393" s="68"/>
      <c r="D393" s="68"/>
      <c r="E393" s="68"/>
      <c r="F393" s="69" t="str">
        <f t="shared" si="12"/>
        <v/>
      </c>
      <c r="G393" s="69" t="str">
        <f t="shared" si="13"/>
        <v/>
      </c>
    </row>
    <row r="394" s="50" customFormat="1" spans="1:7">
      <c r="A394" s="66" t="s">
        <v>727</v>
      </c>
      <c r="B394" s="70" t="s">
        <v>728</v>
      </c>
      <c r="C394" s="68"/>
      <c r="D394" s="68"/>
      <c r="E394" s="68"/>
      <c r="F394" s="69" t="str">
        <f t="shared" si="12"/>
        <v/>
      </c>
      <c r="G394" s="69" t="str">
        <f t="shared" si="13"/>
        <v/>
      </c>
    </row>
    <row r="395" s="50" customFormat="1" spans="1:7">
      <c r="A395" s="66" t="s">
        <v>729</v>
      </c>
      <c r="B395" s="70" t="s">
        <v>730</v>
      </c>
      <c r="C395" s="68"/>
      <c r="D395" s="68"/>
      <c r="E395" s="68"/>
      <c r="F395" s="69" t="str">
        <f t="shared" si="12"/>
        <v/>
      </c>
      <c r="G395" s="69" t="str">
        <f t="shared" si="13"/>
        <v/>
      </c>
    </row>
    <row r="396" s="50" customFormat="1" spans="1:7">
      <c r="A396" s="66" t="s">
        <v>731</v>
      </c>
      <c r="B396" s="74" t="s">
        <v>732</v>
      </c>
      <c r="C396" s="68">
        <f>SUM(C397:C399)</f>
        <v>0</v>
      </c>
      <c r="D396" s="68">
        <v>0</v>
      </c>
      <c r="E396" s="68"/>
      <c r="F396" s="69" t="str">
        <f t="shared" si="12"/>
        <v/>
      </c>
      <c r="G396" s="69" t="str">
        <f t="shared" si="13"/>
        <v/>
      </c>
    </row>
    <row r="397" s="50" customFormat="1" spans="1:7">
      <c r="A397" s="66" t="s">
        <v>733</v>
      </c>
      <c r="B397" s="74" t="s">
        <v>734</v>
      </c>
      <c r="C397" s="68"/>
      <c r="D397" s="68"/>
      <c r="E397" s="68"/>
      <c r="F397" s="69" t="str">
        <f t="shared" si="12"/>
        <v/>
      </c>
      <c r="G397" s="69" t="str">
        <f t="shared" si="13"/>
        <v/>
      </c>
    </row>
    <row r="398" s="50" customFormat="1" spans="1:7">
      <c r="A398" s="66" t="s">
        <v>735</v>
      </c>
      <c r="B398" s="74" t="s">
        <v>736</v>
      </c>
      <c r="C398" s="68"/>
      <c r="D398" s="68"/>
      <c r="E398" s="68"/>
      <c r="F398" s="69" t="str">
        <f t="shared" si="12"/>
        <v/>
      </c>
      <c r="G398" s="69" t="str">
        <f t="shared" si="13"/>
        <v/>
      </c>
    </row>
    <row r="399" s="50" customFormat="1" spans="1:7">
      <c r="A399" s="66" t="s">
        <v>737</v>
      </c>
      <c r="B399" s="67" t="s">
        <v>738</v>
      </c>
      <c r="C399" s="68"/>
      <c r="D399" s="68"/>
      <c r="E399" s="68"/>
      <c r="F399" s="69" t="str">
        <f t="shared" si="12"/>
        <v/>
      </c>
      <c r="G399" s="69" t="str">
        <f t="shared" si="13"/>
        <v/>
      </c>
    </row>
    <row r="400" s="50" customFormat="1" spans="1:7">
      <c r="A400" s="66" t="s">
        <v>739</v>
      </c>
      <c r="B400" s="70" t="s">
        <v>740</v>
      </c>
      <c r="C400" s="68">
        <f>SUM(C401:C403)</f>
        <v>0</v>
      </c>
      <c r="D400" s="68">
        <v>20</v>
      </c>
      <c r="E400" s="68"/>
      <c r="F400" s="69" t="str">
        <f t="shared" si="12"/>
        <v/>
      </c>
      <c r="G400" s="69">
        <f t="shared" si="13"/>
        <v>0</v>
      </c>
    </row>
    <row r="401" s="50" customFormat="1" spans="1:7">
      <c r="A401" s="66" t="s">
        <v>741</v>
      </c>
      <c r="B401" s="70" t="s">
        <v>742</v>
      </c>
      <c r="C401" s="68"/>
      <c r="D401" s="68">
        <v>20</v>
      </c>
      <c r="E401" s="68"/>
      <c r="F401" s="69" t="str">
        <f t="shared" si="12"/>
        <v/>
      </c>
      <c r="G401" s="69">
        <f t="shared" si="13"/>
        <v>0</v>
      </c>
    </row>
    <row r="402" s="50" customFormat="1" spans="1:7">
      <c r="A402" s="66" t="s">
        <v>743</v>
      </c>
      <c r="B402" s="70" t="s">
        <v>744</v>
      </c>
      <c r="C402" s="68"/>
      <c r="D402" s="72"/>
      <c r="E402" s="68"/>
      <c r="F402" s="69" t="str">
        <f t="shared" si="12"/>
        <v/>
      </c>
      <c r="G402" s="69" t="str">
        <f t="shared" si="13"/>
        <v/>
      </c>
    </row>
    <row r="403" s="50" customFormat="1" spans="1:7">
      <c r="A403" s="66" t="s">
        <v>745</v>
      </c>
      <c r="B403" s="74" t="s">
        <v>746</v>
      </c>
      <c r="C403" s="68"/>
      <c r="D403" s="68"/>
      <c r="E403" s="68"/>
      <c r="F403" s="69" t="str">
        <f t="shared" ref="F403:F466" si="14">IF(C403=0,"",ROUND(E403/C403*100,1))</f>
        <v/>
      </c>
      <c r="G403" s="69" t="str">
        <f t="shared" si="13"/>
        <v/>
      </c>
    </row>
    <row r="404" s="50" customFormat="1" spans="1:7">
      <c r="A404" s="66" t="s">
        <v>747</v>
      </c>
      <c r="B404" s="74" t="s">
        <v>748</v>
      </c>
      <c r="C404" s="68">
        <f>SUM(C405:C409)</f>
        <v>185</v>
      </c>
      <c r="D404" s="68">
        <v>178</v>
      </c>
      <c r="E404" s="68">
        <v>183</v>
      </c>
      <c r="F404" s="69">
        <f t="shared" si="14"/>
        <v>99</v>
      </c>
      <c r="G404" s="69">
        <f t="shared" si="13"/>
        <v>103</v>
      </c>
    </row>
    <row r="405" s="50" customFormat="1" spans="1:7">
      <c r="A405" s="66" t="s">
        <v>749</v>
      </c>
      <c r="B405" s="74" t="s">
        <v>750</v>
      </c>
      <c r="C405" s="68"/>
      <c r="D405" s="68"/>
      <c r="E405" s="68"/>
      <c r="F405" s="69" t="str">
        <f t="shared" si="14"/>
        <v/>
      </c>
      <c r="G405" s="69" t="str">
        <f t="shared" si="13"/>
        <v/>
      </c>
    </row>
    <row r="406" s="50" customFormat="1" spans="1:7">
      <c r="A406" s="66" t="s">
        <v>751</v>
      </c>
      <c r="B406" s="70" t="s">
        <v>752</v>
      </c>
      <c r="C406" s="71">
        <v>185</v>
      </c>
      <c r="D406" s="68">
        <v>178</v>
      </c>
      <c r="E406" s="71">
        <v>183</v>
      </c>
      <c r="F406" s="69">
        <f t="shared" si="14"/>
        <v>99</v>
      </c>
      <c r="G406" s="69">
        <f t="shared" si="13"/>
        <v>103</v>
      </c>
    </row>
    <row r="407" s="50" customFormat="1" spans="1:7">
      <c r="A407" s="66" t="s">
        <v>753</v>
      </c>
      <c r="B407" s="70" t="s">
        <v>754</v>
      </c>
      <c r="C407" s="68"/>
      <c r="D407" s="72"/>
      <c r="E407" s="68"/>
      <c r="F407" s="69" t="str">
        <f t="shared" si="14"/>
        <v/>
      </c>
      <c r="G407" s="69" t="str">
        <f t="shared" si="13"/>
        <v/>
      </c>
    </row>
    <row r="408" s="50" customFormat="1" spans="1:7">
      <c r="A408" s="66" t="s">
        <v>755</v>
      </c>
      <c r="B408" s="70" t="s">
        <v>756</v>
      </c>
      <c r="C408" s="68"/>
      <c r="D408" s="68"/>
      <c r="E408" s="68"/>
      <c r="F408" s="69" t="str">
        <f t="shared" si="14"/>
        <v/>
      </c>
      <c r="G408" s="69" t="str">
        <f t="shared" si="13"/>
        <v/>
      </c>
    </row>
    <row r="409" s="50" customFormat="1" spans="1:7">
      <c r="A409" s="66" t="s">
        <v>757</v>
      </c>
      <c r="B409" s="70" t="s">
        <v>758</v>
      </c>
      <c r="C409" s="68"/>
      <c r="D409" s="68"/>
      <c r="E409" s="68"/>
      <c r="F409" s="69" t="str">
        <f t="shared" si="14"/>
        <v/>
      </c>
      <c r="G409" s="69" t="str">
        <f t="shared" si="13"/>
        <v/>
      </c>
    </row>
    <row r="410" s="50" customFormat="1" spans="1:7">
      <c r="A410" s="66" t="s">
        <v>759</v>
      </c>
      <c r="B410" s="70" t="s">
        <v>760</v>
      </c>
      <c r="C410" s="68">
        <f>SUM(C411:C416)</f>
        <v>1871</v>
      </c>
      <c r="D410" s="68">
        <v>1660</v>
      </c>
      <c r="E410" s="68">
        <v>900</v>
      </c>
      <c r="F410" s="69">
        <f t="shared" si="14"/>
        <v>48</v>
      </c>
      <c r="G410" s="69">
        <f t="shared" si="13"/>
        <v>54</v>
      </c>
    </row>
    <row r="411" s="50" customFormat="1" spans="1:7">
      <c r="A411" s="66" t="s">
        <v>761</v>
      </c>
      <c r="B411" s="74" t="s">
        <v>762</v>
      </c>
      <c r="C411" s="68"/>
      <c r="D411" s="68"/>
      <c r="E411" s="68"/>
      <c r="F411" s="69" t="str">
        <f t="shared" si="14"/>
        <v/>
      </c>
      <c r="G411" s="69" t="str">
        <f t="shared" si="13"/>
        <v/>
      </c>
    </row>
    <row r="412" s="50" customFormat="1" spans="1:7">
      <c r="A412" s="66" t="s">
        <v>763</v>
      </c>
      <c r="B412" s="74" t="s">
        <v>764</v>
      </c>
      <c r="C412" s="68"/>
      <c r="D412" s="68"/>
      <c r="E412" s="68"/>
      <c r="F412" s="69" t="str">
        <f t="shared" si="14"/>
        <v/>
      </c>
      <c r="G412" s="69" t="str">
        <f t="shared" si="13"/>
        <v/>
      </c>
    </row>
    <row r="413" s="50" customFormat="1" spans="1:7">
      <c r="A413" s="66" t="s">
        <v>765</v>
      </c>
      <c r="B413" s="74" t="s">
        <v>766</v>
      </c>
      <c r="C413" s="68"/>
      <c r="D413" s="68"/>
      <c r="E413" s="68"/>
      <c r="F413" s="69" t="str">
        <f t="shared" si="14"/>
        <v/>
      </c>
      <c r="G413" s="69" t="str">
        <f t="shared" si="13"/>
        <v/>
      </c>
    </row>
    <row r="414" s="50" customFormat="1" spans="1:7">
      <c r="A414" s="66" t="s">
        <v>767</v>
      </c>
      <c r="B414" s="67" t="s">
        <v>768</v>
      </c>
      <c r="C414" s="68"/>
      <c r="D414" s="68"/>
      <c r="E414" s="68"/>
      <c r="F414" s="69" t="str">
        <f t="shared" si="14"/>
        <v/>
      </c>
      <c r="G414" s="69" t="str">
        <f t="shared" si="13"/>
        <v/>
      </c>
    </row>
    <row r="415" s="50" customFormat="1" spans="1:7">
      <c r="A415" s="66" t="s">
        <v>769</v>
      </c>
      <c r="B415" s="70" t="s">
        <v>770</v>
      </c>
      <c r="C415" s="68"/>
      <c r="D415" s="68"/>
      <c r="E415" s="68"/>
      <c r="F415" s="69" t="str">
        <f t="shared" si="14"/>
        <v/>
      </c>
      <c r="G415" s="69" t="str">
        <f t="shared" si="13"/>
        <v/>
      </c>
    </row>
    <row r="416" s="50" customFormat="1" spans="1:7">
      <c r="A416" s="66" t="s">
        <v>771</v>
      </c>
      <c r="B416" s="70" t="s">
        <v>772</v>
      </c>
      <c r="C416" s="71">
        <v>1871</v>
      </c>
      <c r="D416" s="68">
        <v>1660</v>
      </c>
      <c r="E416" s="71">
        <v>900</v>
      </c>
      <c r="F416" s="69">
        <f t="shared" si="14"/>
        <v>48</v>
      </c>
      <c r="G416" s="69">
        <f t="shared" si="13"/>
        <v>54</v>
      </c>
    </row>
    <row r="417" s="50" customFormat="1" spans="1:7">
      <c r="A417" s="66" t="s">
        <v>773</v>
      </c>
      <c r="B417" s="70" t="s">
        <v>774</v>
      </c>
      <c r="C417" s="68">
        <f>SUM(C418)</f>
        <v>0</v>
      </c>
      <c r="D417" s="68">
        <v>0</v>
      </c>
      <c r="E417" s="68"/>
      <c r="F417" s="69" t="str">
        <f t="shared" si="14"/>
        <v/>
      </c>
      <c r="G417" s="69" t="str">
        <f t="shared" si="13"/>
        <v/>
      </c>
    </row>
    <row r="418" s="50" customFormat="1" spans="1:7">
      <c r="A418" s="66" t="s">
        <v>775</v>
      </c>
      <c r="B418" s="70" t="s">
        <v>776</v>
      </c>
      <c r="C418" s="68"/>
      <c r="D418" s="68"/>
      <c r="E418" s="68"/>
      <c r="F418" s="69" t="str">
        <f t="shared" si="14"/>
        <v/>
      </c>
      <c r="G418" s="69" t="str">
        <f t="shared" si="13"/>
        <v/>
      </c>
    </row>
    <row r="419" s="50" customFormat="1" spans="1:7">
      <c r="A419" s="66" t="s">
        <v>777</v>
      </c>
      <c r="B419" s="67" t="s">
        <v>778</v>
      </c>
      <c r="C419" s="68">
        <f>SUM(C420,C425,C434,C440,C445,C450,C455,C462,C466,C470)</f>
        <v>1011</v>
      </c>
      <c r="D419" s="68">
        <v>5704</v>
      </c>
      <c r="E419" s="68">
        <v>169</v>
      </c>
      <c r="F419" s="69">
        <f t="shared" si="14"/>
        <v>17</v>
      </c>
      <c r="G419" s="69">
        <f t="shared" si="13"/>
        <v>3</v>
      </c>
    </row>
    <row r="420" s="50" customFormat="1" spans="1:7">
      <c r="A420" s="66" t="s">
        <v>779</v>
      </c>
      <c r="B420" s="74" t="s">
        <v>780</v>
      </c>
      <c r="C420" s="68">
        <f>SUM(C421:C424)</f>
        <v>554</v>
      </c>
      <c r="D420" s="68">
        <v>169</v>
      </c>
      <c r="E420" s="68">
        <v>139</v>
      </c>
      <c r="F420" s="69">
        <f t="shared" si="14"/>
        <v>25</v>
      </c>
      <c r="G420" s="69">
        <f t="shared" si="13"/>
        <v>82</v>
      </c>
    </row>
    <row r="421" s="50" customFormat="1" spans="1:7">
      <c r="A421" s="66" t="s">
        <v>781</v>
      </c>
      <c r="B421" s="70" t="s">
        <v>114</v>
      </c>
      <c r="C421" s="71">
        <v>152</v>
      </c>
      <c r="D421" s="68">
        <v>156</v>
      </c>
      <c r="E421" s="71">
        <v>116</v>
      </c>
      <c r="F421" s="69">
        <f t="shared" si="14"/>
        <v>76</v>
      </c>
      <c r="G421" s="69">
        <f t="shared" si="13"/>
        <v>74</v>
      </c>
    </row>
    <row r="422" s="50" customFormat="1" spans="1:7">
      <c r="A422" s="66" t="s">
        <v>782</v>
      </c>
      <c r="B422" s="70" t="s">
        <v>116</v>
      </c>
      <c r="C422" s="71">
        <v>402</v>
      </c>
      <c r="D422" s="68">
        <v>13</v>
      </c>
      <c r="E422" s="71">
        <v>23</v>
      </c>
      <c r="F422" s="69">
        <f t="shared" si="14"/>
        <v>6</v>
      </c>
      <c r="G422" s="69">
        <f t="shared" si="13"/>
        <v>177</v>
      </c>
    </row>
    <row r="423" s="50" customFormat="1" spans="1:7">
      <c r="A423" s="66" t="s">
        <v>783</v>
      </c>
      <c r="B423" s="70" t="s">
        <v>118</v>
      </c>
      <c r="C423" s="71"/>
      <c r="D423" s="68"/>
      <c r="E423" s="71"/>
      <c r="F423" s="69" t="str">
        <f t="shared" si="14"/>
        <v/>
      </c>
      <c r="G423" s="69" t="str">
        <f t="shared" si="13"/>
        <v/>
      </c>
    </row>
    <row r="424" s="50" customFormat="1" spans="1:7">
      <c r="A424" s="66" t="s">
        <v>784</v>
      </c>
      <c r="B424" s="74" t="s">
        <v>785</v>
      </c>
      <c r="C424" s="71"/>
      <c r="D424" s="68"/>
      <c r="E424" s="71"/>
      <c r="F424" s="69" t="str">
        <f t="shared" si="14"/>
        <v/>
      </c>
      <c r="G424" s="69" t="str">
        <f t="shared" si="13"/>
        <v/>
      </c>
    </row>
    <row r="425" s="50" customFormat="1" spans="1:7">
      <c r="A425" s="66" t="s">
        <v>786</v>
      </c>
      <c r="B425" s="70" t="s">
        <v>787</v>
      </c>
      <c r="C425" s="68">
        <f>SUM(C426:C433)</f>
        <v>0</v>
      </c>
      <c r="D425" s="68">
        <v>0</v>
      </c>
      <c r="E425" s="68"/>
      <c r="F425" s="69" t="str">
        <f t="shared" si="14"/>
        <v/>
      </c>
      <c r="G425" s="69" t="str">
        <f t="shared" si="13"/>
        <v/>
      </c>
    </row>
    <row r="426" s="50" customFormat="1" spans="1:7">
      <c r="A426" s="66" t="s">
        <v>788</v>
      </c>
      <c r="B426" s="70" t="s">
        <v>789</v>
      </c>
      <c r="C426" s="68"/>
      <c r="D426" s="68"/>
      <c r="E426" s="68"/>
      <c r="F426" s="69" t="str">
        <f t="shared" si="14"/>
        <v/>
      </c>
      <c r="G426" s="69" t="str">
        <f t="shared" si="13"/>
        <v/>
      </c>
    </row>
    <row r="427" s="50" customFormat="1" spans="1:7">
      <c r="A427" s="66" t="s">
        <v>790</v>
      </c>
      <c r="B427" s="67" t="s">
        <v>791</v>
      </c>
      <c r="C427" s="68"/>
      <c r="D427" s="68"/>
      <c r="E427" s="68"/>
      <c r="F427" s="69" t="str">
        <f t="shared" si="14"/>
        <v/>
      </c>
      <c r="G427" s="69" t="str">
        <f t="shared" si="13"/>
        <v/>
      </c>
    </row>
    <row r="428" s="50" customFormat="1" spans="1:7">
      <c r="A428" s="66" t="s">
        <v>792</v>
      </c>
      <c r="B428" s="70" t="s">
        <v>793</v>
      </c>
      <c r="C428" s="68"/>
      <c r="D428" s="68"/>
      <c r="E428" s="68"/>
      <c r="F428" s="69" t="str">
        <f t="shared" si="14"/>
        <v/>
      </c>
      <c r="G428" s="69" t="str">
        <f t="shared" si="13"/>
        <v/>
      </c>
    </row>
    <row r="429" s="50" customFormat="1" spans="1:7">
      <c r="A429" s="66" t="s">
        <v>794</v>
      </c>
      <c r="B429" s="70" t="s">
        <v>795</v>
      </c>
      <c r="C429" s="68"/>
      <c r="D429" s="68"/>
      <c r="E429" s="68"/>
      <c r="F429" s="69" t="str">
        <f t="shared" si="14"/>
        <v/>
      </c>
      <c r="G429" s="69" t="str">
        <f t="shared" si="13"/>
        <v/>
      </c>
    </row>
    <row r="430" s="50" customFormat="1" spans="1:7">
      <c r="A430" s="66" t="s">
        <v>796</v>
      </c>
      <c r="B430" s="70" t="s">
        <v>797</v>
      </c>
      <c r="C430" s="68"/>
      <c r="D430" s="68"/>
      <c r="E430" s="68"/>
      <c r="F430" s="69" t="str">
        <f t="shared" si="14"/>
        <v/>
      </c>
      <c r="G430" s="69" t="str">
        <f t="shared" si="13"/>
        <v/>
      </c>
    </row>
    <row r="431" s="50" customFormat="1" spans="1:7">
      <c r="A431" s="66" t="s">
        <v>798</v>
      </c>
      <c r="B431" s="74" t="s">
        <v>799</v>
      </c>
      <c r="C431" s="68"/>
      <c r="D431" s="68"/>
      <c r="E431" s="68"/>
      <c r="F431" s="69" t="str">
        <f t="shared" si="14"/>
        <v/>
      </c>
      <c r="G431" s="69" t="str">
        <f t="shared" si="13"/>
        <v/>
      </c>
    </row>
    <row r="432" s="50" customFormat="1" spans="1:7">
      <c r="A432" s="66" t="s">
        <v>800</v>
      </c>
      <c r="B432" s="74" t="s">
        <v>801</v>
      </c>
      <c r="C432" s="68"/>
      <c r="D432" s="72"/>
      <c r="E432" s="68"/>
      <c r="F432" s="69" t="str">
        <f t="shared" si="14"/>
        <v/>
      </c>
      <c r="G432" s="69" t="str">
        <f t="shared" si="13"/>
        <v/>
      </c>
    </row>
    <row r="433" s="50" customFormat="1" spans="1:7">
      <c r="A433" s="66" t="s">
        <v>802</v>
      </c>
      <c r="B433" s="74" t="s">
        <v>803</v>
      </c>
      <c r="C433" s="68"/>
      <c r="D433" s="68"/>
      <c r="E433" s="68"/>
      <c r="F433" s="69" t="str">
        <f t="shared" si="14"/>
        <v/>
      </c>
      <c r="G433" s="69" t="str">
        <f t="shared" si="13"/>
        <v/>
      </c>
    </row>
    <row r="434" s="50" customFormat="1" spans="1:7">
      <c r="A434" s="66" t="s">
        <v>804</v>
      </c>
      <c r="B434" s="74" t="s">
        <v>805</v>
      </c>
      <c r="C434" s="68">
        <f>SUM(C435:C439)</f>
        <v>0</v>
      </c>
      <c r="D434" s="68">
        <v>0</v>
      </c>
      <c r="E434" s="68"/>
      <c r="F434" s="69" t="str">
        <f t="shared" si="14"/>
        <v/>
      </c>
      <c r="G434" s="69" t="str">
        <f t="shared" si="13"/>
        <v/>
      </c>
    </row>
    <row r="435" s="50" customFormat="1" spans="1:7">
      <c r="A435" s="66" t="s">
        <v>806</v>
      </c>
      <c r="B435" s="70" t="s">
        <v>789</v>
      </c>
      <c r="C435" s="68"/>
      <c r="D435" s="72"/>
      <c r="E435" s="68"/>
      <c r="F435" s="69" t="str">
        <f t="shared" si="14"/>
        <v/>
      </c>
      <c r="G435" s="69" t="str">
        <f t="shared" si="13"/>
        <v/>
      </c>
    </row>
    <row r="436" s="50" customFormat="1" spans="1:7">
      <c r="A436" s="66" t="s">
        <v>807</v>
      </c>
      <c r="B436" s="70" t="s">
        <v>808</v>
      </c>
      <c r="C436" s="68"/>
      <c r="D436" s="72"/>
      <c r="E436" s="68"/>
      <c r="F436" s="69" t="str">
        <f t="shared" si="14"/>
        <v/>
      </c>
      <c r="G436" s="69" t="str">
        <f t="shared" si="13"/>
        <v/>
      </c>
    </row>
    <row r="437" s="50" customFormat="1" spans="1:7">
      <c r="A437" s="66" t="s">
        <v>809</v>
      </c>
      <c r="B437" s="70" t="s">
        <v>810</v>
      </c>
      <c r="C437" s="68"/>
      <c r="D437" s="68"/>
      <c r="E437" s="68"/>
      <c r="F437" s="69" t="str">
        <f t="shared" si="14"/>
        <v/>
      </c>
      <c r="G437" s="69" t="str">
        <f t="shared" si="13"/>
        <v/>
      </c>
    </row>
    <row r="438" s="50" customFormat="1" spans="1:7">
      <c r="A438" s="66" t="s">
        <v>811</v>
      </c>
      <c r="B438" s="74" t="s">
        <v>812</v>
      </c>
      <c r="C438" s="68"/>
      <c r="D438" s="68"/>
      <c r="E438" s="68"/>
      <c r="F438" s="69" t="str">
        <f t="shared" si="14"/>
        <v/>
      </c>
      <c r="G438" s="69" t="str">
        <f t="shared" si="13"/>
        <v/>
      </c>
    </row>
    <row r="439" s="50" customFormat="1" spans="1:7">
      <c r="A439" s="66" t="s">
        <v>813</v>
      </c>
      <c r="B439" s="74" t="s">
        <v>814</v>
      </c>
      <c r="C439" s="68"/>
      <c r="D439" s="68"/>
      <c r="E439" s="68"/>
      <c r="F439" s="69" t="str">
        <f t="shared" si="14"/>
        <v/>
      </c>
      <c r="G439" s="69" t="str">
        <f t="shared" si="13"/>
        <v/>
      </c>
    </row>
    <row r="440" s="50" customFormat="1" spans="1:7">
      <c r="A440" s="66" t="s">
        <v>815</v>
      </c>
      <c r="B440" s="74" t="s">
        <v>816</v>
      </c>
      <c r="C440" s="68">
        <f>SUM(C441:C444)</f>
        <v>87</v>
      </c>
      <c r="D440" s="68">
        <v>15</v>
      </c>
      <c r="E440" s="68">
        <v>10</v>
      </c>
      <c r="F440" s="69">
        <f t="shared" si="14"/>
        <v>12</v>
      </c>
      <c r="G440" s="69">
        <f t="shared" si="13"/>
        <v>67</v>
      </c>
    </row>
    <row r="441" s="50" customFormat="1" spans="1:7">
      <c r="A441" s="66" t="s">
        <v>817</v>
      </c>
      <c r="B441" s="67" t="s">
        <v>789</v>
      </c>
      <c r="C441" s="68"/>
      <c r="D441" s="68"/>
      <c r="E441" s="68"/>
      <c r="F441" s="69" t="str">
        <f t="shared" si="14"/>
        <v/>
      </c>
      <c r="G441" s="69" t="str">
        <f t="shared" si="13"/>
        <v/>
      </c>
    </row>
    <row r="442" s="50" customFormat="1" spans="1:7">
      <c r="A442" s="66" t="s">
        <v>818</v>
      </c>
      <c r="B442" s="70" t="s">
        <v>819</v>
      </c>
      <c r="C442" s="68"/>
      <c r="D442" s="68"/>
      <c r="E442" s="68"/>
      <c r="F442" s="69" t="str">
        <f t="shared" si="14"/>
        <v/>
      </c>
      <c r="G442" s="69" t="str">
        <f t="shared" si="13"/>
        <v/>
      </c>
    </row>
    <row r="443" s="50" customFormat="1" spans="1:7">
      <c r="A443" s="66" t="s">
        <v>820</v>
      </c>
      <c r="B443" s="70" t="s">
        <v>821</v>
      </c>
      <c r="C443" s="68"/>
      <c r="D443" s="68"/>
      <c r="E443" s="68"/>
      <c r="F443" s="69" t="str">
        <f t="shared" si="14"/>
        <v/>
      </c>
      <c r="G443" s="69" t="str">
        <f t="shared" si="13"/>
        <v/>
      </c>
    </row>
    <row r="444" s="50" customFormat="1" spans="1:7">
      <c r="A444" s="66" t="s">
        <v>822</v>
      </c>
      <c r="B444" s="74" t="s">
        <v>823</v>
      </c>
      <c r="C444" s="71">
        <v>87</v>
      </c>
      <c r="D444" s="68">
        <v>15</v>
      </c>
      <c r="E444" s="71">
        <v>10</v>
      </c>
      <c r="F444" s="69">
        <f t="shared" si="14"/>
        <v>12</v>
      </c>
      <c r="G444" s="69">
        <f t="shared" si="13"/>
        <v>67</v>
      </c>
    </row>
    <row r="445" s="50" customFormat="1" spans="1:7">
      <c r="A445" s="66" t="s">
        <v>824</v>
      </c>
      <c r="B445" s="74" t="s">
        <v>825</v>
      </c>
      <c r="C445" s="68">
        <f>SUM(C446:C449)</f>
        <v>0</v>
      </c>
      <c r="D445" s="68">
        <v>0</v>
      </c>
      <c r="E445" s="68"/>
      <c r="F445" s="69" t="str">
        <f t="shared" si="14"/>
        <v/>
      </c>
      <c r="G445" s="69" t="str">
        <f t="shared" si="13"/>
        <v/>
      </c>
    </row>
    <row r="446" s="50" customFormat="1" spans="1:7">
      <c r="A446" s="66" t="s">
        <v>826</v>
      </c>
      <c r="B446" s="74" t="s">
        <v>789</v>
      </c>
      <c r="C446" s="68"/>
      <c r="D446" s="68"/>
      <c r="E446" s="68"/>
      <c r="F446" s="69" t="str">
        <f t="shared" si="14"/>
        <v/>
      </c>
      <c r="G446" s="69" t="str">
        <f t="shared" si="13"/>
        <v/>
      </c>
    </row>
    <row r="447" s="50" customFormat="1" spans="1:7">
      <c r="A447" s="66" t="s">
        <v>827</v>
      </c>
      <c r="B447" s="70" t="s">
        <v>828</v>
      </c>
      <c r="C447" s="68"/>
      <c r="D447" s="68"/>
      <c r="E447" s="68"/>
      <c r="F447" s="69" t="str">
        <f t="shared" si="14"/>
        <v/>
      </c>
      <c r="G447" s="69" t="str">
        <f t="shared" si="13"/>
        <v/>
      </c>
    </row>
    <row r="448" s="50" customFormat="1" spans="1:7">
      <c r="A448" s="66" t="s">
        <v>829</v>
      </c>
      <c r="B448" s="70" t="s">
        <v>830</v>
      </c>
      <c r="C448" s="68"/>
      <c r="D448" s="68"/>
      <c r="E448" s="68"/>
      <c r="F448" s="69" t="str">
        <f t="shared" si="14"/>
        <v/>
      </c>
      <c r="G448" s="69" t="str">
        <f t="shared" si="13"/>
        <v/>
      </c>
    </row>
    <row r="449" s="50" customFormat="1" spans="1:7">
      <c r="A449" s="66" t="s">
        <v>831</v>
      </c>
      <c r="B449" s="70" t="s">
        <v>832</v>
      </c>
      <c r="C449" s="68"/>
      <c r="D449" s="68"/>
      <c r="E449" s="68"/>
      <c r="F449" s="69" t="str">
        <f t="shared" si="14"/>
        <v/>
      </c>
      <c r="G449" s="69" t="str">
        <f t="shared" si="13"/>
        <v/>
      </c>
    </row>
    <row r="450" s="50" customFormat="1" spans="1:7">
      <c r="A450" s="66" t="s">
        <v>833</v>
      </c>
      <c r="B450" s="74" t="s">
        <v>834</v>
      </c>
      <c r="C450" s="68">
        <f>SUM(C451:C454)</f>
        <v>0</v>
      </c>
      <c r="D450" s="68">
        <v>0</v>
      </c>
      <c r="E450" s="68"/>
      <c r="F450" s="69" t="str">
        <f t="shared" si="14"/>
        <v/>
      </c>
      <c r="G450" s="69" t="str">
        <f t="shared" si="13"/>
        <v/>
      </c>
    </row>
    <row r="451" s="50" customFormat="1" spans="1:7">
      <c r="A451" s="66" t="s">
        <v>835</v>
      </c>
      <c r="B451" s="74" t="s">
        <v>836</v>
      </c>
      <c r="C451" s="68"/>
      <c r="D451" s="68"/>
      <c r="E451" s="68"/>
      <c r="F451" s="69" t="str">
        <f t="shared" si="14"/>
        <v/>
      </c>
      <c r="G451" s="69" t="str">
        <f t="shared" si="13"/>
        <v/>
      </c>
    </row>
    <row r="452" s="50" customFormat="1" spans="1:7">
      <c r="A452" s="66" t="s">
        <v>837</v>
      </c>
      <c r="B452" s="74" t="s">
        <v>838</v>
      </c>
      <c r="C452" s="68"/>
      <c r="D452" s="68"/>
      <c r="E452" s="68"/>
      <c r="F452" s="69" t="str">
        <f t="shared" si="14"/>
        <v/>
      </c>
      <c r="G452" s="69" t="str">
        <f t="shared" si="13"/>
        <v/>
      </c>
    </row>
    <row r="453" s="50" customFormat="1" spans="1:7">
      <c r="A453" s="66" t="s">
        <v>839</v>
      </c>
      <c r="B453" s="74" t="s">
        <v>840</v>
      </c>
      <c r="C453" s="68"/>
      <c r="D453" s="68"/>
      <c r="E453" s="68"/>
      <c r="F453" s="69" t="str">
        <f t="shared" si="14"/>
        <v/>
      </c>
      <c r="G453" s="69" t="str">
        <f t="shared" si="13"/>
        <v/>
      </c>
    </row>
    <row r="454" s="50" customFormat="1" spans="1:7">
      <c r="A454" s="66" t="s">
        <v>841</v>
      </c>
      <c r="B454" s="74" t="s">
        <v>842</v>
      </c>
      <c r="C454" s="68"/>
      <c r="D454" s="68"/>
      <c r="E454" s="68"/>
      <c r="F454" s="69" t="str">
        <f t="shared" si="14"/>
        <v/>
      </c>
      <c r="G454" s="69" t="str">
        <f t="shared" si="13"/>
        <v/>
      </c>
    </row>
    <row r="455" s="50" customFormat="1" spans="1:7">
      <c r="A455" s="66" t="s">
        <v>843</v>
      </c>
      <c r="B455" s="70" t="s">
        <v>844</v>
      </c>
      <c r="C455" s="68">
        <f>SUM(C456:C461)</f>
        <v>21</v>
      </c>
      <c r="D455" s="68">
        <v>11</v>
      </c>
      <c r="E455" s="68">
        <v>20</v>
      </c>
      <c r="F455" s="69">
        <f t="shared" si="14"/>
        <v>95</v>
      </c>
      <c r="G455" s="69">
        <f t="shared" si="13"/>
        <v>182</v>
      </c>
    </row>
    <row r="456" s="50" customFormat="1" spans="1:7">
      <c r="A456" s="66" t="s">
        <v>845</v>
      </c>
      <c r="B456" s="70" t="s">
        <v>789</v>
      </c>
      <c r="C456" s="68"/>
      <c r="D456" s="68"/>
      <c r="E456" s="68"/>
      <c r="F456" s="69" t="str">
        <f t="shared" si="14"/>
        <v/>
      </c>
      <c r="G456" s="69" t="str">
        <f t="shared" ref="G456:G519" si="15">IF(D456=0,"",ROUND(E456/D456*100,1))</f>
        <v/>
      </c>
    </row>
    <row r="457" s="50" customFormat="1" spans="1:7">
      <c r="A457" s="66" t="s">
        <v>846</v>
      </c>
      <c r="B457" s="74" t="s">
        <v>847</v>
      </c>
      <c r="C457" s="68">
        <v>21</v>
      </c>
      <c r="D457" s="68">
        <v>11</v>
      </c>
      <c r="E457" s="68">
        <v>20</v>
      </c>
      <c r="F457" s="69">
        <f t="shared" si="14"/>
        <v>95</v>
      </c>
      <c r="G457" s="69">
        <f t="shared" si="15"/>
        <v>182</v>
      </c>
    </row>
    <row r="458" s="50" customFormat="1" spans="1:7">
      <c r="A458" s="66" t="s">
        <v>848</v>
      </c>
      <c r="B458" s="74" t="s">
        <v>849</v>
      </c>
      <c r="C458" s="68"/>
      <c r="D458" s="68"/>
      <c r="E458" s="68"/>
      <c r="F458" s="69" t="str">
        <f t="shared" si="14"/>
        <v/>
      </c>
      <c r="G458" s="69" t="str">
        <f t="shared" si="15"/>
        <v/>
      </c>
    </row>
    <row r="459" s="50" customFormat="1" spans="1:7">
      <c r="A459" s="66" t="s">
        <v>850</v>
      </c>
      <c r="B459" s="74" t="s">
        <v>851</v>
      </c>
      <c r="C459" s="68"/>
      <c r="D459" s="68"/>
      <c r="E459" s="68"/>
      <c r="F459" s="69" t="str">
        <f t="shared" si="14"/>
        <v/>
      </c>
      <c r="G459" s="69" t="str">
        <f t="shared" si="15"/>
        <v/>
      </c>
    </row>
    <row r="460" s="50" customFormat="1" spans="1:7">
      <c r="A460" s="66" t="s">
        <v>852</v>
      </c>
      <c r="B460" s="70" t="s">
        <v>853</v>
      </c>
      <c r="C460" s="68"/>
      <c r="D460" s="68"/>
      <c r="E460" s="68"/>
      <c r="F460" s="69" t="str">
        <f t="shared" si="14"/>
        <v/>
      </c>
      <c r="G460" s="69" t="str">
        <f t="shared" si="15"/>
        <v/>
      </c>
    </row>
    <row r="461" s="50" customFormat="1" spans="1:7">
      <c r="A461" s="66" t="s">
        <v>854</v>
      </c>
      <c r="B461" s="70" t="s">
        <v>855</v>
      </c>
      <c r="C461" s="68"/>
      <c r="D461" s="68"/>
      <c r="E461" s="68"/>
      <c r="F461" s="69" t="str">
        <f t="shared" si="14"/>
        <v/>
      </c>
      <c r="G461" s="69" t="str">
        <f t="shared" si="15"/>
        <v/>
      </c>
    </row>
    <row r="462" s="50" customFormat="1" spans="1:7">
      <c r="A462" s="66" t="s">
        <v>856</v>
      </c>
      <c r="B462" s="70" t="s">
        <v>857</v>
      </c>
      <c r="C462" s="68">
        <f>SUM(C463:C465)</f>
        <v>0</v>
      </c>
      <c r="D462" s="68">
        <v>0</v>
      </c>
      <c r="E462" s="68"/>
      <c r="F462" s="69" t="str">
        <f t="shared" si="14"/>
        <v/>
      </c>
      <c r="G462" s="69" t="str">
        <f t="shared" si="15"/>
        <v/>
      </c>
    </row>
    <row r="463" s="50" customFormat="1" spans="1:7">
      <c r="A463" s="66" t="s">
        <v>858</v>
      </c>
      <c r="B463" s="74" t="s">
        <v>859</v>
      </c>
      <c r="C463" s="68"/>
      <c r="D463" s="68"/>
      <c r="E463" s="68"/>
      <c r="F463" s="69" t="str">
        <f t="shared" si="14"/>
        <v/>
      </c>
      <c r="G463" s="69" t="str">
        <f t="shared" si="15"/>
        <v/>
      </c>
    </row>
    <row r="464" s="50" customFormat="1" spans="1:7">
      <c r="A464" s="66" t="s">
        <v>860</v>
      </c>
      <c r="B464" s="74" t="s">
        <v>861</v>
      </c>
      <c r="C464" s="68"/>
      <c r="D464" s="68"/>
      <c r="E464" s="68"/>
      <c r="F464" s="69" t="str">
        <f t="shared" si="14"/>
        <v/>
      </c>
      <c r="G464" s="69" t="str">
        <f t="shared" si="15"/>
        <v/>
      </c>
    </row>
    <row r="465" s="50" customFormat="1" spans="1:7">
      <c r="A465" s="66" t="s">
        <v>862</v>
      </c>
      <c r="B465" s="74" t="s">
        <v>863</v>
      </c>
      <c r="C465" s="68"/>
      <c r="D465" s="68"/>
      <c r="E465" s="68"/>
      <c r="F465" s="69" t="str">
        <f t="shared" si="14"/>
        <v/>
      </c>
      <c r="G465" s="69" t="str">
        <f t="shared" si="15"/>
        <v/>
      </c>
    </row>
    <row r="466" s="50" customFormat="1" spans="1:7">
      <c r="A466" s="66" t="s">
        <v>864</v>
      </c>
      <c r="B466" s="67" t="s">
        <v>865</v>
      </c>
      <c r="C466" s="68">
        <f>SUM(C467:C469)</f>
        <v>175</v>
      </c>
      <c r="D466" s="68">
        <v>50</v>
      </c>
      <c r="E466" s="68"/>
      <c r="F466" s="69">
        <f t="shared" si="14"/>
        <v>0</v>
      </c>
      <c r="G466" s="69">
        <f t="shared" si="15"/>
        <v>0</v>
      </c>
    </row>
    <row r="467" s="50" customFormat="1" spans="1:7">
      <c r="A467" s="66" t="s">
        <v>866</v>
      </c>
      <c r="B467" s="74" t="s">
        <v>867</v>
      </c>
      <c r="C467" s="68">
        <v>175</v>
      </c>
      <c r="D467" s="68">
        <v>50</v>
      </c>
      <c r="E467" s="68"/>
      <c r="F467" s="69">
        <f t="shared" ref="F467:F530" si="16">IF(C467=0,"",ROUND(E467/C467*100,1))</f>
        <v>0</v>
      </c>
      <c r="G467" s="69">
        <f t="shared" si="15"/>
        <v>0</v>
      </c>
    </row>
    <row r="468" s="50" customFormat="1" spans="1:7">
      <c r="A468" s="66" t="s">
        <v>868</v>
      </c>
      <c r="B468" s="74" t="s">
        <v>869</v>
      </c>
      <c r="C468" s="68"/>
      <c r="D468" s="68"/>
      <c r="E468" s="68"/>
      <c r="F468" s="69" t="str">
        <f t="shared" si="16"/>
        <v/>
      </c>
      <c r="G468" s="69" t="str">
        <f t="shared" si="15"/>
        <v/>
      </c>
    </row>
    <row r="469" s="50" customFormat="1" spans="1:7">
      <c r="A469" s="66" t="s">
        <v>870</v>
      </c>
      <c r="B469" s="74" t="s">
        <v>871</v>
      </c>
      <c r="C469" s="68"/>
      <c r="D469" s="68"/>
      <c r="E469" s="68"/>
      <c r="F469" s="69" t="str">
        <f t="shared" si="16"/>
        <v/>
      </c>
      <c r="G469" s="69" t="str">
        <f t="shared" si="15"/>
        <v/>
      </c>
    </row>
    <row r="470" s="50" customFormat="1" spans="1:7">
      <c r="A470" s="66" t="s">
        <v>872</v>
      </c>
      <c r="B470" s="70" t="s">
        <v>873</v>
      </c>
      <c r="C470" s="68">
        <f>SUM(C471:C474)</f>
        <v>174</v>
      </c>
      <c r="D470" s="68">
        <v>5459</v>
      </c>
      <c r="E470" s="68"/>
      <c r="F470" s="69">
        <f t="shared" si="16"/>
        <v>0</v>
      </c>
      <c r="G470" s="69">
        <f t="shared" si="15"/>
        <v>0</v>
      </c>
    </row>
    <row r="471" s="50" customFormat="1" spans="1:7">
      <c r="A471" s="66" t="s">
        <v>874</v>
      </c>
      <c r="B471" s="70" t="s">
        <v>875</v>
      </c>
      <c r="C471" s="68">
        <v>145</v>
      </c>
      <c r="D471" s="68">
        <v>15</v>
      </c>
      <c r="E471" s="68"/>
      <c r="F471" s="69">
        <f t="shared" si="16"/>
        <v>0</v>
      </c>
      <c r="G471" s="69">
        <f t="shared" si="15"/>
        <v>0</v>
      </c>
    </row>
    <row r="472" s="50" customFormat="1" spans="1:7">
      <c r="A472" s="66" t="s">
        <v>876</v>
      </c>
      <c r="B472" s="74" t="s">
        <v>877</v>
      </c>
      <c r="C472" s="68"/>
      <c r="D472" s="68"/>
      <c r="E472" s="68"/>
      <c r="F472" s="69" t="str">
        <f t="shared" si="16"/>
        <v/>
      </c>
      <c r="G472" s="69" t="str">
        <f t="shared" si="15"/>
        <v/>
      </c>
    </row>
    <row r="473" s="50" customFormat="1" spans="1:7">
      <c r="A473" s="66" t="s">
        <v>878</v>
      </c>
      <c r="B473" s="74" t="s">
        <v>879</v>
      </c>
      <c r="C473" s="68"/>
      <c r="D473" s="68"/>
      <c r="E473" s="68"/>
      <c r="F473" s="69" t="str">
        <f t="shared" si="16"/>
        <v/>
      </c>
      <c r="G473" s="69" t="str">
        <f t="shared" si="15"/>
        <v/>
      </c>
    </row>
    <row r="474" s="50" customFormat="1" spans="1:7">
      <c r="A474" s="66" t="s">
        <v>880</v>
      </c>
      <c r="B474" s="74" t="s">
        <v>881</v>
      </c>
      <c r="C474" s="71">
        <v>29</v>
      </c>
      <c r="D474" s="68">
        <v>5444</v>
      </c>
      <c r="E474" s="71"/>
      <c r="F474" s="69">
        <f t="shared" si="16"/>
        <v>0</v>
      </c>
      <c r="G474" s="69">
        <f t="shared" si="15"/>
        <v>0</v>
      </c>
    </row>
    <row r="475" s="50" customFormat="1" spans="1:7">
      <c r="A475" s="66" t="s">
        <v>882</v>
      </c>
      <c r="B475" s="67" t="s">
        <v>883</v>
      </c>
      <c r="C475" s="68">
        <f>SUM(C476,C492,C500,C511,C520,C528)</f>
        <v>593</v>
      </c>
      <c r="D475" s="68">
        <v>392</v>
      </c>
      <c r="E475" s="68">
        <v>420</v>
      </c>
      <c r="F475" s="69">
        <f t="shared" si="16"/>
        <v>71</v>
      </c>
      <c r="G475" s="69">
        <f t="shared" si="15"/>
        <v>107</v>
      </c>
    </row>
    <row r="476" s="50" customFormat="1" spans="1:7">
      <c r="A476" s="66" t="s">
        <v>884</v>
      </c>
      <c r="B476" s="67" t="s">
        <v>885</v>
      </c>
      <c r="C476" s="68">
        <f>SUM(C477:C491)</f>
        <v>382</v>
      </c>
      <c r="D476" s="68">
        <v>381</v>
      </c>
      <c r="E476" s="68">
        <v>420</v>
      </c>
      <c r="F476" s="69">
        <f t="shared" si="16"/>
        <v>110</v>
      </c>
      <c r="G476" s="69">
        <f t="shared" si="15"/>
        <v>110</v>
      </c>
    </row>
    <row r="477" s="50" customFormat="1" spans="1:7">
      <c r="A477" s="66" t="s">
        <v>886</v>
      </c>
      <c r="B477" s="67" t="s">
        <v>114</v>
      </c>
      <c r="C477" s="71">
        <v>323</v>
      </c>
      <c r="D477" s="68">
        <v>306</v>
      </c>
      <c r="E477" s="71">
        <v>270</v>
      </c>
      <c r="F477" s="69">
        <f t="shared" si="16"/>
        <v>84</v>
      </c>
      <c r="G477" s="69">
        <f t="shared" si="15"/>
        <v>88</v>
      </c>
    </row>
    <row r="478" s="50" customFormat="1" spans="1:7">
      <c r="A478" s="66" t="s">
        <v>887</v>
      </c>
      <c r="B478" s="67" t="s">
        <v>116</v>
      </c>
      <c r="C478" s="71">
        <v>49</v>
      </c>
      <c r="D478" s="68">
        <v>11</v>
      </c>
      <c r="E478" s="71">
        <v>14</v>
      </c>
      <c r="F478" s="69">
        <f t="shared" si="16"/>
        <v>29</v>
      </c>
      <c r="G478" s="69">
        <f t="shared" si="15"/>
        <v>127</v>
      </c>
    </row>
    <row r="479" s="50" customFormat="1" spans="1:7">
      <c r="A479" s="66" t="s">
        <v>888</v>
      </c>
      <c r="B479" s="67" t="s">
        <v>118</v>
      </c>
      <c r="C479" s="68"/>
      <c r="D479" s="68"/>
      <c r="E479" s="68"/>
      <c r="F479" s="69" t="str">
        <f t="shared" si="16"/>
        <v/>
      </c>
      <c r="G479" s="69" t="str">
        <f t="shared" si="15"/>
        <v/>
      </c>
    </row>
    <row r="480" s="50" customFormat="1" spans="1:7">
      <c r="A480" s="66" t="s">
        <v>889</v>
      </c>
      <c r="B480" s="67" t="s">
        <v>890</v>
      </c>
      <c r="C480" s="68"/>
      <c r="D480" s="68"/>
      <c r="E480" s="68"/>
      <c r="F480" s="69" t="str">
        <f t="shared" si="16"/>
        <v/>
      </c>
      <c r="G480" s="69" t="str">
        <f t="shared" si="15"/>
        <v/>
      </c>
    </row>
    <row r="481" s="50" customFormat="1" spans="1:7">
      <c r="A481" s="66" t="s">
        <v>891</v>
      </c>
      <c r="B481" s="67" t="s">
        <v>892</v>
      </c>
      <c r="C481" s="68"/>
      <c r="D481" s="68"/>
      <c r="E481" s="68"/>
      <c r="F481" s="69" t="str">
        <f t="shared" si="16"/>
        <v/>
      </c>
      <c r="G481" s="69" t="str">
        <f t="shared" si="15"/>
        <v/>
      </c>
    </row>
    <row r="482" s="50" customFormat="1" spans="1:7">
      <c r="A482" s="66" t="s">
        <v>893</v>
      </c>
      <c r="B482" s="67" t="s">
        <v>894</v>
      </c>
      <c r="C482" s="68"/>
      <c r="D482" s="68"/>
      <c r="E482" s="68"/>
      <c r="F482" s="69" t="str">
        <f t="shared" si="16"/>
        <v/>
      </c>
      <c r="G482" s="69" t="str">
        <f t="shared" si="15"/>
        <v/>
      </c>
    </row>
    <row r="483" s="50" customFormat="1" spans="1:7">
      <c r="A483" s="66" t="s">
        <v>895</v>
      </c>
      <c r="B483" s="67" t="s">
        <v>896</v>
      </c>
      <c r="C483" s="68"/>
      <c r="D483" s="68"/>
      <c r="E483" s="68"/>
      <c r="F483" s="69" t="str">
        <f t="shared" si="16"/>
        <v/>
      </c>
      <c r="G483" s="69" t="str">
        <f t="shared" si="15"/>
        <v/>
      </c>
    </row>
    <row r="484" s="50" customFormat="1" spans="1:7">
      <c r="A484" s="66" t="s">
        <v>897</v>
      </c>
      <c r="B484" s="67" t="s">
        <v>898</v>
      </c>
      <c r="C484" s="68">
        <v>10</v>
      </c>
      <c r="D484" s="68"/>
      <c r="E484" s="68"/>
      <c r="F484" s="69">
        <f t="shared" si="16"/>
        <v>0</v>
      </c>
      <c r="G484" s="69" t="str">
        <f t="shared" si="15"/>
        <v/>
      </c>
    </row>
    <row r="485" s="50" customFormat="1" spans="1:7">
      <c r="A485" s="66" t="s">
        <v>899</v>
      </c>
      <c r="B485" s="67" t="s">
        <v>900</v>
      </c>
      <c r="C485" s="68"/>
      <c r="D485" s="68"/>
      <c r="E485" s="68"/>
      <c r="F485" s="69" t="str">
        <f t="shared" si="16"/>
        <v/>
      </c>
      <c r="G485" s="69" t="str">
        <f t="shared" si="15"/>
        <v/>
      </c>
    </row>
    <row r="486" s="50" customFormat="1" spans="1:7">
      <c r="A486" s="66" t="s">
        <v>901</v>
      </c>
      <c r="B486" s="67" t="s">
        <v>902</v>
      </c>
      <c r="C486" s="68"/>
      <c r="D486" s="68"/>
      <c r="E486" s="68"/>
      <c r="F486" s="69" t="str">
        <f t="shared" si="16"/>
        <v/>
      </c>
      <c r="G486" s="69" t="str">
        <f t="shared" si="15"/>
        <v/>
      </c>
    </row>
    <row r="487" s="50" customFormat="1" spans="1:7">
      <c r="A487" s="66" t="s">
        <v>903</v>
      </c>
      <c r="B487" s="67" t="s">
        <v>904</v>
      </c>
      <c r="C487" s="68"/>
      <c r="D487" s="68"/>
      <c r="E487" s="68"/>
      <c r="F487" s="69" t="str">
        <f t="shared" si="16"/>
        <v/>
      </c>
      <c r="G487" s="69" t="str">
        <f t="shared" si="15"/>
        <v/>
      </c>
    </row>
    <row r="488" s="50" customFormat="1" spans="1:7">
      <c r="A488" s="66" t="s">
        <v>905</v>
      </c>
      <c r="B488" s="67" t="s">
        <v>906</v>
      </c>
      <c r="C488" s="68"/>
      <c r="D488" s="68"/>
      <c r="E488" s="68"/>
      <c r="F488" s="69" t="str">
        <f t="shared" si="16"/>
        <v/>
      </c>
      <c r="G488" s="69" t="str">
        <f t="shared" si="15"/>
        <v/>
      </c>
    </row>
    <row r="489" s="50" customFormat="1" spans="1:7">
      <c r="A489" s="66" t="s">
        <v>907</v>
      </c>
      <c r="B489" s="67" t="s">
        <v>908</v>
      </c>
      <c r="C489" s="68"/>
      <c r="D489" s="68"/>
      <c r="E489" s="68"/>
      <c r="F489" s="69" t="str">
        <f t="shared" si="16"/>
        <v/>
      </c>
      <c r="G489" s="69" t="str">
        <f t="shared" si="15"/>
        <v/>
      </c>
    </row>
    <row r="490" s="50" customFormat="1" spans="1:7">
      <c r="A490" s="66" t="s">
        <v>909</v>
      </c>
      <c r="B490" s="67" t="s">
        <v>910</v>
      </c>
      <c r="C490" s="68"/>
      <c r="D490" s="68"/>
      <c r="E490" s="68"/>
      <c r="F490" s="69" t="str">
        <f t="shared" si="16"/>
        <v/>
      </c>
      <c r="G490" s="69" t="str">
        <f t="shared" si="15"/>
        <v/>
      </c>
    </row>
    <row r="491" s="50" customFormat="1" spans="1:7">
      <c r="A491" s="66" t="s">
        <v>911</v>
      </c>
      <c r="B491" s="67" t="s">
        <v>912</v>
      </c>
      <c r="C491" s="68"/>
      <c r="D491" s="68">
        <v>64</v>
      </c>
      <c r="E491" s="68">
        <v>136</v>
      </c>
      <c r="F491" s="69" t="str">
        <f t="shared" si="16"/>
        <v/>
      </c>
      <c r="G491" s="69">
        <f t="shared" si="15"/>
        <v>213</v>
      </c>
    </row>
    <row r="492" s="50" customFormat="1" spans="1:7">
      <c r="A492" s="66" t="s">
        <v>913</v>
      </c>
      <c r="B492" s="67" t="s">
        <v>914</v>
      </c>
      <c r="C492" s="68">
        <f>SUM(C493:C499)</f>
        <v>1</v>
      </c>
      <c r="D492" s="72">
        <v>0</v>
      </c>
      <c r="E492" s="68"/>
      <c r="F492" s="69">
        <f t="shared" si="16"/>
        <v>0</v>
      </c>
      <c r="G492" s="69" t="str">
        <f t="shared" si="15"/>
        <v/>
      </c>
    </row>
    <row r="493" s="50" customFormat="1" spans="1:7">
      <c r="A493" s="66" t="s">
        <v>915</v>
      </c>
      <c r="B493" s="67" t="s">
        <v>114</v>
      </c>
      <c r="C493" s="68"/>
      <c r="D493" s="72"/>
      <c r="E493" s="68"/>
      <c r="F493" s="69" t="str">
        <f t="shared" si="16"/>
        <v/>
      </c>
      <c r="G493" s="69" t="str">
        <f t="shared" si="15"/>
        <v/>
      </c>
    </row>
    <row r="494" s="50" customFormat="1" spans="1:7">
      <c r="A494" s="66" t="s">
        <v>916</v>
      </c>
      <c r="B494" s="67" t="s">
        <v>116</v>
      </c>
      <c r="C494" s="68"/>
      <c r="D494" s="68"/>
      <c r="E494" s="68"/>
      <c r="F494" s="69" t="str">
        <f t="shared" si="16"/>
        <v/>
      </c>
      <c r="G494" s="69" t="str">
        <f t="shared" si="15"/>
        <v/>
      </c>
    </row>
    <row r="495" s="50" customFormat="1" spans="1:7">
      <c r="A495" s="66" t="s">
        <v>917</v>
      </c>
      <c r="B495" s="67" t="s">
        <v>118</v>
      </c>
      <c r="C495" s="68"/>
      <c r="D495" s="68"/>
      <c r="E495" s="68"/>
      <c r="F495" s="69" t="str">
        <f t="shared" si="16"/>
        <v/>
      </c>
      <c r="G495" s="69" t="str">
        <f t="shared" si="15"/>
        <v/>
      </c>
    </row>
    <row r="496" s="50" customFormat="1" spans="1:7">
      <c r="A496" s="66" t="s">
        <v>918</v>
      </c>
      <c r="B496" s="67" t="s">
        <v>919</v>
      </c>
      <c r="C496" s="68">
        <v>1</v>
      </c>
      <c r="D496" s="68"/>
      <c r="E496" s="68"/>
      <c r="F496" s="69">
        <f t="shared" si="16"/>
        <v>0</v>
      </c>
      <c r="G496" s="69" t="str">
        <f t="shared" si="15"/>
        <v/>
      </c>
    </row>
    <row r="497" s="50" customFormat="1" spans="1:7">
      <c r="A497" s="66" t="s">
        <v>920</v>
      </c>
      <c r="B497" s="67" t="s">
        <v>921</v>
      </c>
      <c r="C497" s="68"/>
      <c r="D497" s="68"/>
      <c r="E497" s="68"/>
      <c r="F497" s="69" t="str">
        <f t="shared" si="16"/>
        <v/>
      </c>
      <c r="G497" s="69" t="str">
        <f t="shared" si="15"/>
        <v/>
      </c>
    </row>
    <row r="498" s="50" customFormat="1" spans="1:7">
      <c r="A498" s="66" t="s">
        <v>922</v>
      </c>
      <c r="B498" s="67" t="s">
        <v>923</v>
      </c>
      <c r="C498" s="68"/>
      <c r="D498" s="68"/>
      <c r="E498" s="68"/>
      <c r="F498" s="69" t="str">
        <f t="shared" si="16"/>
        <v/>
      </c>
      <c r="G498" s="69" t="str">
        <f t="shared" si="15"/>
        <v/>
      </c>
    </row>
    <row r="499" s="50" customFormat="1" spans="1:7">
      <c r="A499" s="66" t="s">
        <v>924</v>
      </c>
      <c r="B499" s="67" t="s">
        <v>925</v>
      </c>
      <c r="C499" s="68"/>
      <c r="D499" s="68"/>
      <c r="E499" s="68"/>
      <c r="F499" s="69" t="str">
        <f t="shared" si="16"/>
        <v/>
      </c>
      <c r="G499" s="69" t="str">
        <f t="shared" si="15"/>
        <v/>
      </c>
    </row>
    <row r="500" s="50" customFormat="1" spans="1:7">
      <c r="A500" s="66" t="s">
        <v>926</v>
      </c>
      <c r="B500" s="67" t="s">
        <v>927</v>
      </c>
      <c r="C500" s="68">
        <f>SUM(C501:C510)</f>
        <v>201</v>
      </c>
      <c r="D500" s="68">
        <v>0</v>
      </c>
      <c r="E500" s="68"/>
      <c r="F500" s="69">
        <f t="shared" si="16"/>
        <v>0</v>
      </c>
      <c r="G500" s="69" t="str">
        <f t="shared" si="15"/>
        <v/>
      </c>
    </row>
    <row r="501" s="50" customFormat="1" spans="1:7">
      <c r="A501" s="66" t="s">
        <v>928</v>
      </c>
      <c r="B501" s="67" t="s">
        <v>114</v>
      </c>
      <c r="C501" s="68"/>
      <c r="D501" s="68"/>
      <c r="E501" s="68"/>
      <c r="F501" s="69" t="str">
        <f t="shared" si="16"/>
        <v/>
      </c>
      <c r="G501" s="69" t="str">
        <f t="shared" si="15"/>
        <v/>
      </c>
    </row>
    <row r="502" s="50" customFormat="1" spans="1:7">
      <c r="A502" s="66" t="s">
        <v>929</v>
      </c>
      <c r="B502" s="67" t="s">
        <v>116</v>
      </c>
      <c r="C502" s="68"/>
      <c r="D502" s="68"/>
      <c r="E502" s="68"/>
      <c r="F502" s="69" t="str">
        <f t="shared" si="16"/>
        <v/>
      </c>
      <c r="G502" s="69" t="str">
        <f t="shared" si="15"/>
        <v/>
      </c>
    </row>
    <row r="503" s="50" customFormat="1" spans="1:7">
      <c r="A503" s="66" t="s">
        <v>930</v>
      </c>
      <c r="B503" s="67" t="s">
        <v>118</v>
      </c>
      <c r="C503" s="68"/>
      <c r="D503" s="68"/>
      <c r="E503" s="68"/>
      <c r="F503" s="69" t="str">
        <f t="shared" si="16"/>
        <v/>
      </c>
      <c r="G503" s="69" t="str">
        <f t="shared" si="15"/>
        <v/>
      </c>
    </row>
    <row r="504" s="50" customFormat="1" spans="1:7">
      <c r="A504" s="66" t="s">
        <v>931</v>
      </c>
      <c r="B504" s="67" t="s">
        <v>932</v>
      </c>
      <c r="C504" s="68"/>
      <c r="D504" s="68"/>
      <c r="E504" s="68"/>
      <c r="F504" s="69" t="str">
        <f t="shared" si="16"/>
        <v/>
      </c>
      <c r="G504" s="69" t="str">
        <f t="shared" si="15"/>
        <v/>
      </c>
    </row>
    <row r="505" s="50" customFormat="1" spans="1:7">
      <c r="A505" s="66" t="s">
        <v>933</v>
      </c>
      <c r="B505" s="67" t="s">
        <v>934</v>
      </c>
      <c r="C505" s="68"/>
      <c r="D505" s="68"/>
      <c r="E505" s="68"/>
      <c r="F505" s="69" t="str">
        <f t="shared" si="16"/>
        <v/>
      </c>
      <c r="G505" s="69" t="str">
        <f t="shared" si="15"/>
        <v/>
      </c>
    </row>
    <row r="506" s="50" customFormat="1" spans="1:7">
      <c r="A506" s="66" t="s">
        <v>935</v>
      </c>
      <c r="B506" s="67" t="s">
        <v>936</v>
      </c>
      <c r="C506" s="68"/>
      <c r="D506" s="68"/>
      <c r="E506" s="68"/>
      <c r="F506" s="69" t="str">
        <f t="shared" si="16"/>
        <v/>
      </c>
      <c r="G506" s="69" t="str">
        <f t="shared" si="15"/>
        <v/>
      </c>
    </row>
    <row r="507" s="50" customFormat="1" spans="1:7">
      <c r="A507" s="66" t="s">
        <v>937</v>
      </c>
      <c r="B507" s="67" t="s">
        <v>938</v>
      </c>
      <c r="C507" s="68"/>
      <c r="D507" s="68"/>
      <c r="E507" s="68"/>
      <c r="F507" s="69" t="str">
        <f t="shared" si="16"/>
        <v/>
      </c>
      <c r="G507" s="69" t="str">
        <f t="shared" si="15"/>
        <v/>
      </c>
    </row>
    <row r="508" s="50" customFormat="1" spans="1:7">
      <c r="A508" s="66" t="s">
        <v>939</v>
      </c>
      <c r="B508" s="67" t="s">
        <v>940</v>
      </c>
      <c r="C508" s="68"/>
      <c r="D508" s="68"/>
      <c r="E508" s="68"/>
      <c r="F508" s="69" t="str">
        <f t="shared" si="16"/>
        <v/>
      </c>
      <c r="G508" s="69" t="str">
        <f t="shared" si="15"/>
        <v/>
      </c>
    </row>
    <row r="509" s="50" customFormat="1" spans="1:7">
      <c r="A509" s="66" t="s">
        <v>941</v>
      </c>
      <c r="B509" s="67" t="s">
        <v>942</v>
      </c>
      <c r="C509" s="68"/>
      <c r="D509" s="72"/>
      <c r="E509" s="68"/>
      <c r="F509" s="69" t="str">
        <f t="shared" si="16"/>
        <v/>
      </c>
      <c r="G509" s="69" t="str">
        <f t="shared" si="15"/>
        <v/>
      </c>
    </row>
    <row r="510" s="50" customFormat="1" spans="1:7">
      <c r="A510" s="66" t="s">
        <v>943</v>
      </c>
      <c r="B510" s="67" t="s">
        <v>944</v>
      </c>
      <c r="C510" s="68">
        <v>201</v>
      </c>
      <c r="D510" s="68"/>
      <c r="E510" s="68"/>
      <c r="F510" s="69">
        <f t="shared" si="16"/>
        <v>0</v>
      </c>
      <c r="G510" s="69" t="str">
        <f t="shared" si="15"/>
        <v/>
      </c>
    </row>
    <row r="511" s="50" customFormat="1" spans="1:7">
      <c r="A511" s="66" t="s">
        <v>945</v>
      </c>
      <c r="B511" s="67" t="s">
        <v>946</v>
      </c>
      <c r="C511" s="68">
        <f>SUM(C512:C519)</f>
        <v>4</v>
      </c>
      <c r="D511" s="72">
        <v>0</v>
      </c>
      <c r="E511" s="68"/>
      <c r="F511" s="69">
        <f t="shared" si="16"/>
        <v>0</v>
      </c>
      <c r="G511" s="69" t="str">
        <f t="shared" si="15"/>
        <v/>
      </c>
    </row>
    <row r="512" s="50" customFormat="1" spans="1:7">
      <c r="A512" s="66" t="s">
        <v>947</v>
      </c>
      <c r="B512" s="67" t="s">
        <v>114</v>
      </c>
      <c r="C512" s="68"/>
      <c r="D512" s="72"/>
      <c r="E512" s="68"/>
      <c r="F512" s="69" t="str">
        <f t="shared" si="16"/>
        <v/>
      </c>
      <c r="G512" s="69" t="str">
        <f t="shared" si="15"/>
        <v/>
      </c>
    </row>
    <row r="513" s="50" customFormat="1" spans="1:7">
      <c r="A513" s="66" t="s">
        <v>948</v>
      </c>
      <c r="B513" s="67" t="s">
        <v>116</v>
      </c>
      <c r="C513" s="68"/>
      <c r="D513" s="68"/>
      <c r="E513" s="68"/>
      <c r="F513" s="69" t="str">
        <f t="shared" si="16"/>
        <v/>
      </c>
      <c r="G513" s="69" t="str">
        <f t="shared" si="15"/>
        <v/>
      </c>
    </row>
    <row r="514" s="50" customFormat="1" spans="1:7">
      <c r="A514" s="66" t="s">
        <v>949</v>
      </c>
      <c r="B514" s="67" t="s">
        <v>118</v>
      </c>
      <c r="C514" s="68"/>
      <c r="D514" s="68"/>
      <c r="E514" s="68"/>
      <c r="F514" s="69" t="str">
        <f t="shared" si="16"/>
        <v/>
      </c>
      <c r="G514" s="69" t="str">
        <f t="shared" si="15"/>
        <v/>
      </c>
    </row>
    <row r="515" s="50" customFormat="1" spans="1:7">
      <c r="A515" s="66" t="s">
        <v>950</v>
      </c>
      <c r="B515" s="67" t="s">
        <v>951</v>
      </c>
      <c r="C515" s="68"/>
      <c r="D515" s="68"/>
      <c r="E515" s="68"/>
      <c r="F515" s="69" t="str">
        <f t="shared" si="16"/>
        <v/>
      </c>
      <c r="G515" s="69" t="str">
        <f t="shared" si="15"/>
        <v/>
      </c>
    </row>
    <row r="516" s="50" customFormat="1" spans="1:7">
      <c r="A516" s="66" t="s">
        <v>952</v>
      </c>
      <c r="B516" s="67" t="s">
        <v>953</v>
      </c>
      <c r="C516" s="68"/>
      <c r="D516" s="72"/>
      <c r="E516" s="68"/>
      <c r="F516" s="69" t="str">
        <f t="shared" si="16"/>
        <v/>
      </c>
      <c r="G516" s="69" t="str">
        <f t="shared" si="15"/>
        <v/>
      </c>
    </row>
    <row r="517" s="50" customFormat="1" spans="1:7">
      <c r="A517" s="66" t="s">
        <v>954</v>
      </c>
      <c r="B517" s="67" t="s">
        <v>955</v>
      </c>
      <c r="C517" s="68"/>
      <c r="D517" s="72"/>
      <c r="E517" s="68"/>
      <c r="F517" s="69" t="str">
        <f t="shared" si="16"/>
        <v/>
      </c>
      <c r="G517" s="69" t="str">
        <f t="shared" si="15"/>
        <v/>
      </c>
    </row>
    <row r="518" s="50" customFormat="1" spans="1:7">
      <c r="A518" s="66" t="s">
        <v>956</v>
      </c>
      <c r="B518" s="67" t="s">
        <v>957</v>
      </c>
      <c r="C518" s="68"/>
      <c r="D518" s="68"/>
      <c r="E518" s="68"/>
      <c r="F518" s="69" t="str">
        <f t="shared" si="16"/>
        <v/>
      </c>
      <c r="G518" s="69" t="str">
        <f t="shared" si="15"/>
        <v/>
      </c>
    </row>
    <row r="519" s="50" customFormat="1" spans="1:7">
      <c r="A519" s="66" t="s">
        <v>958</v>
      </c>
      <c r="B519" s="67" t="s">
        <v>959</v>
      </c>
      <c r="C519" s="68">
        <v>4</v>
      </c>
      <c r="D519" s="68"/>
      <c r="E519" s="68"/>
      <c r="F519" s="69">
        <f t="shared" si="16"/>
        <v>0</v>
      </c>
      <c r="G519" s="69" t="str">
        <f t="shared" si="15"/>
        <v/>
      </c>
    </row>
    <row r="520" s="50" customFormat="1" spans="1:7">
      <c r="A520" s="66" t="s">
        <v>960</v>
      </c>
      <c r="B520" s="67" t="s">
        <v>961</v>
      </c>
      <c r="C520" s="68">
        <f>SUM(C521:C527)</f>
        <v>0</v>
      </c>
      <c r="D520" s="68">
        <v>0</v>
      </c>
      <c r="E520" s="68"/>
      <c r="F520" s="69" t="str">
        <f t="shared" si="16"/>
        <v/>
      </c>
      <c r="G520" s="69" t="str">
        <f t="shared" ref="G520:G583" si="17">IF(D520=0,"",ROUND(E520/D520*100,1))</f>
        <v/>
      </c>
    </row>
    <row r="521" s="50" customFormat="1" spans="1:7">
      <c r="A521" s="66" t="s">
        <v>962</v>
      </c>
      <c r="B521" s="67" t="s">
        <v>114</v>
      </c>
      <c r="C521" s="68"/>
      <c r="D521" s="72"/>
      <c r="E521" s="68"/>
      <c r="F521" s="69" t="str">
        <f t="shared" si="16"/>
        <v/>
      </c>
      <c r="G521" s="69" t="str">
        <f t="shared" si="17"/>
        <v/>
      </c>
    </row>
    <row r="522" s="50" customFormat="1" spans="1:7">
      <c r="A522" s="66" t="s">
        <v>963</v>
      </c>
      <c r="B522" s="67" t="s">
        <v>116</v>
      </c>
      <c r="C522" s="68"/>
      <c r="D522" s="72"/>
      <c r="E522" s="68"/>
      <c r="F522" s="69" t="str">
        <f t="shared" si="16"/>
        <v/>
      </c>
      <c r="G522" s="69" t="str">
        <f t="shared" si="17"/>
        <v/>
      </c>
    </row>
    <row r="523" s="50" customFormat="1" spans="1:7">
      <c r="A523" s="66" t="s">
        <v>964</v>
      </c>
      <c r="B523" s="67" t="s">
        <v>118</v>
      </c>
      <c r="C523" s="68"/>
      <c r="D523" s="68"/>
      <c r="E523" s="68"/>
      <c r="F523" s="69" t="str">
        <f t="shared" si="16"/>
        <v/>
      </c>
      <c r="G523" s="69" t="str">
        <f t="shared" si="17"/>
        <v/>
      </c>
    </row>
    <row r="524" s="50" customFormat="1" spans="1:7">
      <c r="A524" s="66" t="s">
        <v>965</v>
      </c>
      <c r="B524" s="67" t="s">
        <v>966</v>
      </c>
      <c r="C524" s="68"/>
      <c r="D524" s="72"/>
      <c r="E524" s="68"/>
      <c r="F524" s="69" t="str">
        <f t="shared" si="16"/>
        <v/>
      </c>
      <c r="G524" s="69" t="str">
        <f t="shared" si="17"/>
        <v/>
      </c>
    </row>
    <row r="525" s="50" customFormat="1" spans="1:7">
      <c r="A525" s="66" t="s">
        <v>967</v>
      </c>
      <c r="B525" s="67" t="s">
        <v>968</v>
      </c>
      <c r="C525" s="68"/>
      <c r="D525" s="72"/>
      <c r="E525" s="68"/>
      <c r="F525" s="69" t="str">
        <f t="shared" si="16"/>
        <v/>
      </c>
      <c r="G525" s="69" t="str">
        <f t="shared" si="17"/>
        <v/>
      </c>
    </row>
    <row r="526" s="50" customFormat="1" spans="1:7">
      <c r="A526" s="66" t="s">
        <v>969</v>
      </c>
      <c r="B526" s="67" t="s">
        <v>970</v>
      </c>
      <c r="C526" s="68"/>
      <c r="D526" s="72"/>
      <c r="E526" s="68"/>
      <c r="F526" s="69" t="str">
        <f t="shared" si="16"/>
        <v/>
      </c>
      <c r="G526" s="69" t="str">
        <f t="shared" si="17"/>
        <v/>
      </c>
    </row>
    <row r="527" s="50" customFormat="1" spans="1:7">
      <c r="A527" s="66" t="s">
        <v>971</v>
      </c>
      <c r="B527" s="67" t="s">
        <v>972</v>
      </c>
      <c r="C527" s="68"/>
      <c r="D527" s="68"/>
      <c r="E527" s="68"/>
      <c r="F527" s="69" t="str">
        <f t="shared" si="16"/>
        <v/>
      </c>
      <c r="G527" s="69" t="str">
        <f t="shared" si="17"/>
        <v/>
      </c>
    </row>
    <row r="528" s="50" customFormat="1" spans="1:7">
      <c r="A528" s="66" t="s">
        <v>973</v>
      </c>
      <c r="B528" s="67" t="s">
        <v>974</v>
      </c>
      <c r="C528" s="68">
        <f>SUM(C529:C531)</f>
        <v>5</v>
      </c>
      <c r="D528" s="68">
        <v>11</v>
      </c>
      <c r="E528" s="68"/>
      <c r="F528" s="69">
        <f t="shared" si="16"/>
        <v>0</v>
      </c>
      <c r="G528" s="69">
        <f t="shared" si="17"/>
        <v>0</v>
      </c>
    </row>
    <row r="529" s="50" customFormat="1" spans="1:7">
      <c r="A529" s="66" t="s">
        <v>975</v>
      </c>
      <c r="B529" s="67" t="s">
        <v>976</v>
      </c>
      <c r="C529" s="68">
        <v>5</v>
      </c>
      <c r="D529" s="68">
        <v>11</v>
      </c>
      <c r="E529" s="68"/>
      <c r="F529" s="69">
        <f t="shared" si="16"/>
        <v>0</v>
      </c>
      <c r="G529" s="69">
        <f t="shared" si="17"/>
        <v>0</v>
      </c>
    </row>
    <row r="530" s="50" customFormat="1" spans="1:7">
      <c r="A530" s="66" t="s">
        <v>977</v>
      </c>
      <c r="B530" s="67" t="s">
        <v>978</v>
      </c>
      <c r="C530" s="68"/>
      <c r="D530" s="68"/>
      <c r="E530" s="68"/>
      <c r="F530" s="69" t="str">
        <f t="shared" si="16"/>
        <v/>
      </c>
      <c r="G530" s="69" t="str">
        <f t="shared" si="17"/>
        <v/>
      </c>
    </row>
    <row r="531" s="50" customFormat="1" spans="1:7">
      <c r="A531" s="66" t="s">
        <v>979</v>
      </c>
      <c r="B531" s="67" t="s">
        <v>980</v>
      </c>
      <c r="C531" s="68"/>
      <c r="D531" s="68"/>
      <c r="E531" s="68"/>
      <c r="F531" s="69" t="str">
        <f t="shared" ref="F531:F594" si="18">IF(C531=0,"",ROUND(E531/C531*100,1))</f>
        <v/>
      </c>
      <c r="G531" s="69" t="str">
        <f t="shared" si="17"/>
        <v/>
      </c>
    </row>
    <row r="532" s="50" customFormat="1" spans="1:7">
      <c r="A532" s="66" t="s">
        <v>981</v>
      </c>
      <c r="B532" s="67" t="s">
        <v>982</v>
      </c>
      <c r="C532" s="68">
        <f>SUM(C533,C552,C560,C562,C571,C575,C585,C594,C601,C609,C618,C624,C627,C630,C633,C636,C639,C643,C647,C656,C659)</f>
        <v>18297</v>
      </c>
      <c r="D532" s="68">
        <v>19186</v>
      </c>
      <c r="E532" s="68">
        <v>21487</v>
      </c>
      <c r="F532" s="69">
        <f t="shared" si="18"/>
        <v>117</v>
      </c>
      <c r="G532" s="69">
        <f t="shared" si="17"/>
        <v>112</v>
      </c>
    </row>
    <row r="533" s="50" customFormat="1" spans="1:7">
      <c r="A533" s="66" t="s">
        <v>983</v>
      </c>
      <c r="B533" s="67" t="s">
        <v>984</v>
      </c>
      <c r="C533" s="68">
        <f>SUM(C534:C551)</f>
        <v>779</v>
      </c>
      <c r="D533" s="68">
        <v>954</v>
      </c>
      <c r="E533" s="68">
        <v>910</v>
      </c>
      <c r="F533" s="69">
        <f t="shared" si="18"/>
        <v>117</v>
      </c>
      <c r="G533" s="69">
        <f t="shared" si="17"/>
        <v>95</v>
      </c>
    </row>
    <row r="534" s="50" customFormat="1" spans="1:7">
      <c r="A534" s="66" t="s">
        <v>985</v>
      </c>
      <c r="B534" s="67" t="s">
        <v>114</v>
      </c>
      <c r="C534" s="71">
        <v>575</v>
      </c>
      <c r="D534" s="68">
        <v>688</v>
      </c>
      <c r="E534" s="71">
        <v>622</v>
      </c>
      <c r="F534" s="69">
        <f t="shared" si="18"/>
        <v>108</v>
      </c>
      <c r="G534" s="69">
        <f t="shared" si="17"/>
        <v>90</v>
      </c>
    </row>
    <row r="535" s="50" customFormat="1" spans="1:7">
      <c r="A535" s="66" t="s">
        <v>986</v>
      </c>
      <c r="B535" s="67" t="s">
        <v>116</v>
      </c>
      <c r="C535" s="71">
        <v>155</v>
      </c>
      <c r="D535" s="68">
        <v>135</v>
      </c>
      <c r="E535" s="71">
        <v>59</v>
      </c>
      <c r="F535" s="69">
        <f t="shared" si="18"/>
        <v>38</v>
      </c>
      <c r="G535" s="69">
        <f t="shared" si="17"/>
        <v>44</v>
      </c>
    </row>
    <row r="536" s="50" customFormat="1" spans="1:7">
      <c r="A536" s="66" t="s">
        <v>987</v>
      </c>
      <c r="B536" s="67" t="s">
        <v>118</v>
      </c>
      <c r="C536" s="68"/>
      <c r="D536" s="72"/>
      <c r="E536" s="68"/>
      <c r="F536" s="69" t="str">
        <f t="shared" si="18"/>
        <v/>
      </c>
      <c r="G536" s="69" t="str">
        <f t="shared" si="17"/>
        <v/>
      </c>
    </row>
    <row r="537" s="50" customFormat="1" spans="1:7">
      <c r="A537" s="66" t="s">
        <v>988</v>
      </c>
      <c r="B537" s="67" t="s">
        <v>989</v>
      </c>
      <c r="C537" s="68"/>
      <c r="D537" s="72"/>
      <c r="E537" s="68"/>
      <c r="F537" s="69" t="str">
        <f t="shared" si="18"/>
        <v/>
      </c>
      <c r="G537" s="69" t="str">
        <f t="shared" si="17"/>
        <v/>
      </c>
    </row>
    <row r="538" s="50" customFormat="1" spans="1:7">
      <c r="A538" s="66" t="s">
        <v>990</v>
      </c>
      <c r="B538" s="67" t="s">
        <v>991</v>
      </c>
      <c r="C538" s="68"/>
      <c r="D538" s="72"/>
      <c r="E538" s="68"/>
      <c r="F538" s="69" t="str">
        <f t="shared" si="18"/>
        <v/>
      </c>
      <c r="G538" s="69" t="str">
        <f t="shared" si="17"/>
        <v/>
      </c>
    </row>
    <row r="539" s="50" customFormat="1" spans="1:7">
      <c r="A539" s="66" t="s">
        <v>992</v>
      </c>
      <c r="B539" s="67" t="s">
        <v>993</v>
      </c>
      <c r="C539" s="68"/>
      <c r="D539" s="72"/>
      <c r="E539" s="68"/>
      <c r="F539" s="69" t="str">
        <f t="shared" si="18"/>
        <v/>
      </c>
      <c r="G539" s="69" t="str">
        <f t="shared" si="17"/>
        <v/>
      </c>
    </row>
    <row r="540" s="50" customFormat="1" spans="1:7">
      <c r="A540" s="66" t="s">
        <v>994</v>
      </c>
      <c r="B540" s="67" t="s">
        <v>995</v>
      </c>
      <c r="C540" s="68"/>
      <c r="D540" s="68"/>
      <c r="E540" s="68"/>
      <c r="F540" s="69" t="str">
        <f t="shared" si="18"/>
        <v/>
      </c>
      <c r="G540" s="69" t="str">
        <f t="shared" si="17"/>
        <v/>
      </c>
    </row>
    <row r="541" s="50" customFormat="1" spans="1:7">
      <c r="A541" s="66" t="s">
        <v>996</v>
      </c>
      <c r="B541" s="67" t="s">
        <v>215</v>
      </c>
      <c r="C541" s="68"/>
      <c r="D541" s="72"/>
      <c r="E541" s="68"/>
      <c r="F541" s="69" t="str">
        <f t="shared" si="18"/>
        <v/>
      </c>
      <c r="G541" s="69" t="str">
        <f t="shared" si="17"/>
        <v/>
      </c>
    </row>
    <row r="542" s="50" customFormat="1" spans="1:7">
      <c r="A542" s="66" t="s">
        <v>997</v>
      </c>
      <c r="B542" s="67" t="s">
        <v>998</v>
      </c>
      <c r="C542" s="68"/>
      <c r="D542" s="72"/>
      <c r="E542" s="68"/>
      <c r="F542" s="69" t="str">
        <f t="shared" si="18"/>
        <v/>
      </c>
      <c r="G542" s="69" t="str">
        <f t="shared" si="17"/>
        <v/>
      </c>
    </row>
    <row r="543" s="50" customFormat="1" spans="1:7">
      <c r="A543" s="66" t="s">
        <v>999</v>
      </c>
      <c r="B543" s="67" t="s">
        <v>1000</v>
      </c>
      <c r="C543" s="68"/>
      <c r="D543" s="68"/>
      <c r="E543" s="68"/>
      <c r="F543" s="69" t="str">
        <f t="shared" si="18"/>
        <v/>
      </c>
      <c r="G543" s="69" t="str">
        <f t="shared" si="17"/>
        <v/>
      </c>
    </row>
    <row r="544" s="50" customFormat="1" spans="1:7">
      <c r="A544" s="66" t="s">
        <v>1001</v>
      </c>
      <c r="B544" s="67" t="s">
        <v>1002</v>
      </c>
      <c r="C544" s="68"/>
      <c r="D544" s="68"/>
      <c r="E544" s="68"/>
      <c r="F544" s="69" t="str">
        <f t="shared" si="18"/>
        <v/>
      </c>
      <c r="G544" s="69" t="str">
        <f t="shared" si="17"/>
        <v/>
      </c>
    </row>
    <row r="545" s="50" customFormat="1" spans="1:7">
      <c r="A545" s="66" t="s">
        <v>1003</v>
      </c>
      <c r="B545" s="67" t="s">
        <v>1004</v>
      </c>
      <c r="C545" s="68"/>
      <c r="D545" s="68"/>
      <c r="E545" s="68"/>
      <c r="F545" s="69" t="str">
        <f t="shared" si="18"/>
        <v/>
      </c>
      <c r="G545" s="69" t="str">
        <f t="shared" si="17"/>
        <v/>
      </c>
    </row>
    <row r="546" s="50" customFormat="1" spans="1:7">
      <c r="A546" s="66" t="s">
        <v>1005</v>
      </c>
      <c r="B546" s="67" t="s">
        <v>1006</v>
      </c>
      <c r="C546" s="68"/>
      <c r="D546" s="68"/>
      <c r="E546" s="68"/>
      <c r="F546" s="69" t="str">
        <f t="shared" si="18"/>
        <v/>
      </c>
      <c r="G546" s="69" t="str">
        <f t="shared" si="17"/>
        <v/>
      </c>
    </row>
    <row r="547" s="50" customFormat="1" spans="1:7">
      <c r="A547" s="66" t="s">
        <v>1007</v>
      </c>
      <c r="B547" s="67" t="s">
        <v>1008</v>
      </c>
      <c r="C547" s="68"/>
      <c r="D547" s="68"/>
      <c r="E547" s="68"/>
      <c r="F547" s="69" t="str">
        <f t="shared" si="18"/>
        <v/>
      </c>
      <c r="G547" s="69" t="str">
        <f t="shared" si="17"/>
        <v/>
      </c>
    </row>
    <row r="548" s="50" customFormat="1" spans="1:7">
      <c r="A548" s="66" t="s">
        <v>1009</v>
      </c>
      <c r="B548" s="67" t="s">
        <v>1010</v>
      </c>
      <c r="C548" s="68"/>
      <c r="D548" s="68"/>
      <c r="E548" s="68"/>
      <c r="F548" s="69" t="str">
        <f t="shared" si="18"/>
        <v/>
      </c>
      <c r="G548" s="69" t="str">
        <f t="shared" si="17"/>
        <v/>
      </c>
    </row>
    <row r="549" s="50" customFormat="1" spans="1:7">
      <c r="A549" s="66" t="s">
        <v>1011</v>
      </c>
      <c r="B549" s="67" t="s">
        <v>1012</v>
      </c>
      <c r="C549" s="68"/>
      <c r="D549" s="68"/>
      <c r="E549" s="68"/>
      <c r="F549" s="69" t="str">
        <f t="shared" si="18"/>
        <v/>
      </c>
      <c r="G549" s="69" t="str">
        <f t="shared" si="17"/>
        <v/>
      </c>
    </row>
    <row r="550" s="50" customFormat="1" spans="1:7">
      <c r="A550" s="66" t="s">
        <v>1013</v>
      </c>
      <c r="B550" s="67" t="s">
        <v>132</v>
      </c>
      <c r="C550" s="68"/>
      <c r="D550" s="68"/>
      <c r="E550" s="68"/>
      <c r="F550" s="69" t="str">
        <f t="shared" si="18"/>
        <v/>
      </c>
      <c r="G550" s="69" t="str">
        <f t="shared" si="17"/>
        <v/>
      </c>
    </row>
    <row r="551" s="50" customFormat="1" spans="1:7">
      <c r="A551" s="66" t="s">
        <v>1014</v>
      </c>
      <c r="B551" s="67" t="s">
        <v>1015</v>
      </c>
      <c r="C551" s="71">
        <v>49</v>
      </c>
      <c r="D551" s="68">
        <v>131</v>
      </c>
      <c r="E551" s="71">
        <v>229</v>
      </c>
      <c r="F551" s="69">
        <f t="shared" si="18"/>
        <v>467</v>
      </c>
      <c r="G551" s="69">
        <f t="shared" si="17"/>
        <v>175</v>
      </c>
    </row>
    <row r="552" s="50" customFormat="1" spans="1:7">
      <c r="A552" s="66" t="s">
        <v>1016</v>
      </c>
      <c r="B552" s="67" t="s">
        <v>1017</v>
      </c>
      <c r="C552" s="68">
        <f>SUM(C553:C559)</f>
        <v>1545</v>
      </c>
      <c r="D552" s="68">
        <v>1894</v>
      </c>
      <c r="E552" s="68">
        <v>1561</v>
      </c>
      <c r="F552" s="69">
        <f t="shared" si="18"/>
        <v>101</v>
      </c>
      <c r="G552" s="69">
        <f t="shared" si="17"/>
        <v>82</v>
      </c>
    </row>
    <row r="553" s="50" customFormat="1" spans="1:7">
      <c r="A553" s="66" t="s">
        <v>1018</v>
      </c>
      <c r="B553" s="67" t="s">
        <v>114</v>
      </c>
      <c r="C553" s="71">
        <v>523</v>
      </c>
      <c r="D553" s="72">
        <v>507</v>
      </c>
      <c r="E553" s="71">
        <v>462</v>
      </c>
      <c r="F553" s="69">
        <f t="shared" si="18"/>
        <v>88</v>
      </c>
      <c r="G553" s="69">
        <f t="shared" si="17"/>
        <v>91</v>
      </c>
    </row>
    <row r="554" s="50" customFormat="1" spans="1:7">
      <c r="A554" s="66" t="s">
        <v>1019</v>
      </c>
      <c r="B554" s="67" t="s">
        <v>116</v>
      </c>
      <c r="C554" s="71">
        <v>174</v>
      </c>
      <c r="D554" s="68">
        <v>912</v>
      </c>
      <c r="E554" s="71">
        <v>842</v>
      </c>
      <c r="F554" s="69">
        <f t="shared" si="18"/>
        <v>484</v>
      </c>
      <c r="G554" s="69">
        <f t="shared" si="17"/>
        <v>92</v>
      </c>
    </row>
    <row r="555" s="50" customFormat="1" spans="1:7">
      <c r="A555" s="66" t="s">
        <v>1020</v>
      </c>
      <c r="B555" s="67" t="s">
        <v>118</v>
      </c>
      <c r="C555" s="68"/>
      <c r="D555" s="68"/>
      <c r="E555" s="68"/>
      <c r="F555" s="69" t="str">
        <f t="shared" si="18"/>
        <v/>
      </c>
      <c r="G555" s="69" t="str">
        <f t="shared" si="17"/>
        <v/>
      </c>
    </row>
    <row r="556" s="50" customFormat="1" spans="1:7">
      <c r="A556" s="66" t="s">
        <v>1021</v>
      </c>
      <c r="B556" s="67" t="s">
        <v>1022</v>
      </c>
      <c r="C556" s="68"/>
      <c r="D556" s="68"/>
      <c r="E556" s="68"/>
      <c r="F556" s="69" t="str">
        <f t="shared" si="18"/>
        <v/>
      </c>
      <c r="G556" s="69" t="str">
        <f t="shared" si="17"/>
        <v/>
      </c>
    </row>
    <row r="557" s="50" customFormat="1" spans="1:7">
      <c r="A557" s="66" t="s">
        <v>1023</v>
      </c>
      <c r="B557" s="67" t="s">
        <v>1024</v>
      </c>
      <c r="C557" s="68"/>
      <c r="D557" s="68"/>
      <c r="E557" s="68"/>
      <c r="F557" s="69" t="str">
        <f t="shared" si="18"/>
        <v/>
      </c>
      <c r="G557" s="69" t="str">
        <f t="shared" si="17"/>
        <v/>
      </c>
    </row>
    <row r="558" s="50" customFormat="1" spans="1:7">
      <c r="A558" s="66" t="s">
        <v>1025</v>
      </c>
      <c r="B558" s="67" t="s">
        <v>1026</v>
      </c>
      <c r="C558" s="71">
        <v>645</v>
      </c>
      <c r="D558" s="72">
        <v>419</v>
      </c>
      <c r="E558" s="71"/>
      <c r="F558" s="69">
        <f t="shared" si="18"/>
        <v>0</v>
      </c>
      <c r="G558" s="69">
        <f t="shared" si="17"/>
        <v>0</v>
      </c>
    </row>
    <row r="559" s="50" customFormat="1" spans="1:7">
      <c r="A559" s="66" t="s">
        <v>1027</v>
      </c>
      <c r="B559" s="67" t="s">
        <v>1028</v>
      </c>
      <c r="C559" s="71">
        <v>203</v>
      </c>
      <c r="D559" s="68">
        <v>56</v>
      </c>
      <c r="E559" s="71">
        <v>257</v>
      </c>
      <c r="F559" s="69">
        <f t="shared" si="18"/>
        <v>127</v>
      </c>
      <c r="G559" s="69">
        <f t="shared" si="17"/>
        <v>459</v>
      </c>
    </row>
    <row r="560" s="50" customFormat="1" spans="1:7">
      <c r="A560" s="66" t="s">
        <v>1029</v>
      </c>
      <c r="B560" s="67" t="s">
        <v>1030</v>
      </c>
      <c r="C560" s="68">
        <f>SUM(C561)</f>
        <v>0</v>
      </c>
      <c r="D560" s="72">
        <v>0</v>
      </c>
      <c r="E560" s="68"/>
      <c r="F560" s="69" t="str">
        <f t="shared" si="18"/>
        <v/>
      </c>
      <c r="G560" s="69" t="str">
        <f t="shared" si="17"/>
        <v/>
      </c>
    </row>
    <row r="561" s="50" customFormat="1" spans="1:7">
      <c r="A561" s="66" t="s">
        <v>1031</v>
      </c>
      <c r="B561" s="67" t="s">
        <v>1032</v>
      </c>
      <c r="C561" s="68"/>
      <c r="D561" s="72"/>
      <c r="E561" s="68"/>
      <c r="F561" s="69" t="str">
        <f t="shared" si="18"/>
        <v/>
      </c>
      <c r="G561" s="69" t="str">
        <f t="shared" si="17"/>
        <v/>
      </c>
    </row>
    <row r="562" s="50" customFormat="1" spans="1:7">
      <c r="A562" s="66" t="s">
        <v>1033</v>
      </c>
      <c r="B562" s="67" t="s">
        <v>1034</v>
      </c>
      <c r="C562" s="68">
        <f>SUM(C563:C570)</f>
        <v>9096</v>
      </c>
      <c r="D562" s="72">
        <v>9158</v>
      </c>
      <c r="E562" s="68">
        <v>12743</v>
      </c>
      <c r="F562" s="69">
        <f t="shared" si="18"/>
        <v>140</v>
      </c>
      <c r="G562" s="69">
        <f t="shared" si="17"/>
        <v>139</v>
      </c>
    </row>
    <row r="563" s="50" customFormat="1" spans="1:7">
      <c r="A563" s="66" t="s">
        <v>1035</v>
      </c>
      <c r="B563" s="67" t="s">
        <v>1036</v>
      </c>
      <c r="C563" s="71">
        <v>154</v>
      </c>
      <c r="D563" s="72">
        <v>190</v>
      </c>
      <c r="E563" s="71">
        <v>411</v>
      </c>
      <c r="F563" s="69">
        <f t="shared" si="18"/>
        <v>267</v>
      </c>
      <c r="G563" s="69">
        <f t="shared" si="17"/>
        <v>216</v>
      </c>
    </row>
    <row r="564" s="50" customFormat="1" spans="1:7">
      <c r="A564" s="66" t="s">
        <v>1037</v>
      </c>
      <c r="B564" s="67" t="s">
        <v>1038</v>
      </c>
      <c r="C564" s="71">
        <v>274</v>
      </c>
      <c r="D564" s="72">
        <v>291</v>
      </c>
      <c r="E564" s="71">
        <v>3632</v>
      </c>
      <c r="F564" s="69">
        <f t="shared" si="18"/>
        <v>1326</v>
      </c>
      <c r="G564" s="69">
        <f t="shared" si="17"/>
        <v>1248</v>
      </c>
    </row>
    <row r="565" s="50" customFormat="1" spans="1:7">
      <c r="A565" s="66" t="s">
        <v>1039</v>
      </c>
      <c r="B565" s="67" t="s">
        <v>1040</v>
      </c>
      <c r="C565" s="68"/>
      <c r="D565" s="72"/>
      <c r="E565" s="68"/>
      <c r="F565" s="69" t="str">
        <f t="shared" si="18"/>
        <v/>
      </c>
      <c r="G565" s="69" t="str">
        <f t="shared" si="17"/>
        <v/>
      </c>
    </row>
    <row r="566" s="50" customFormat="1" spans="1:7">
      <c r="A566" s="66" t="s">
        <v>1041</v>
      </c>
      <c r="B566" s="67" t="s">
        <v>1042</v>
      </c>
      <c r="C566" s="71">
        <v>5026</v>
      </c>
      <c r="D566" s="72">
        <v>5432</v>
      </c>
      <c r="E566" s="71">
        <v>4938</v>
      </c>
      <c r="F566" s="69">
        <f t="shared" si="18"/>
        <v>98</v>
      </c>
      <c r="G566" s="69">
        <f t="shared" si="17"/>
        <v>91</v>
      </c>
    </row>
    <row r="567" s="50" customFormat="1" spans="1:7">
      <c r="A567" s="66" t="s">
        <v>1043</v>
      </c>
      <c r="B567" s="67" t="s">
        <v>1044</v>
      </c>
      <c r="C567" s="71">
        <v>642</v>
      </c>
      <c r="D567" s="68">
        <v>246</v>
      </c>
      <c r="E567" s="71">
        <v>762</v>
      </c>
      <c r="F567" s="69">
        <f t="shared" si="18"/>
        <v>119</v>
      </c>
      <c r="G567" s="69">
        <f t="shared" si="17"/>
        <v>310</v>
      </c>
    </row>
    <row r="568" s="50" customFormat="1" spans="1:7">
      <c r="A568" s="66" t="s">
        <v>1045</v>
      </c>
      <c r="B568" s="67" t="s">
        <v>1046</v>
      </c>
      <c r="C568" s="71">
        <v>3000</v>
      </c>
      <c r="D568" s="72">
        <v>2999</v>
      </c>
      <c r="E568" s="71">
        <v>3000</v>
      </c>
      <c r="F568" s="69">
        <f t="shared" si="18"/>
        <v>100</v>
      </c>
      <c r="G568" s="69">
        <f t="shared" si="17"/>
        <v>100</v>
      </c>
    </row>
    <row r="569" s="50" customFormat="1" spans="1:7">
      <c r="A569" s="66" t="s">
        <v>1047</v>
      </c>
      <c r="B569" s="67" t="s">
        <v>1048</v>
      </c>
      <c r="C569" s="68"/>
      <c r="D569" s="72"/>
      <c r="E569" s="68"/>
      <c r="F569" s="69" t="str">
        <f t="shared" si="18"/>
        <v/>
      </c>
      <c r="G569" s="69" t="str">
        <f t="shared" si="17"/>
        <v/>
      </c>
    </row>
    <row r="570" s="50" customFormat="1" spans="1:7">
      <c r="A570" s="66" t="s">
        <v>1049</v>
      </c>
      <c r="B570" s="67" t="s">
        <v>1050</v>
      </c>
      <c r="C570" s="68"/>
      <c r="D570" s="72"/>
      <c r="E570" s="68"/>
      <c r="F570" s="69" t="str">
        <f t="shared" si="18"/>
        <v/>
      </c>
      <c r="G570" s="69" t="str">
        <f t="shared" si="17"/>
        <v/>
      </c>
    </row>
    <row r="571" s="50" customFormat="1" spans="1:7">
      <c r="A571" s="66" t="s">
        <v>1051</v>
      </c>
      <c r="B571" s="67" t="s">
        <v>1052</v>
      </c>
      <c r="C571" s="68">
        <f>SUM(C572:C574)</f>
        <v>0</v>
      </c>
      <c r="D571" s="72">
        <v>0</v>
      </c>
      <c r="E571" s="68"/>
      <c r="F571" s="69" t="str">
        <f t="shared" si="18"/>
        <v/>
      </c>
      <c r="G571" s="69" t="str">
        <f t="shared" si="17"/>
        <v/>
      </c>
    </row>
    <row r="572" s="50" customFormat="1" spans="1:7">
      <c r="A572" s="66" t="s">
        <v>1053</v>
      </c>
      <c r="B572" s="67" t="s">
        <v>1054</v>
      </c>
      <c r="C572" s="68"/>
      <c r="D572" s="72"/>
      <c r="E572" s="68"/>
      <c r="F572" s="69" t="str">
        <f t="shared" si="18"/>
        <v/>
      </c>
      <c r="G572" s="69" t="str">
        <f t="shared" si="17"/>
        <v/>
      </c>
    </row>
    <row r="573" s="50" customFormat="1" spans="1:7">
      <c r="A573" s="66" t="s">
        <v>1055</v>
      </c>
      <c r="B573" s="67" t="s">
        <v>1056</v>
      </c>
      <c r="C573" s="68"/>
      <c r="D573" s="72"/>
      <c r="E573" s="68"/>
      <c r="F573" s="69" t="str">
        <f t="shared" si="18"/>
        <v/>
      </c>
      <c r="G573" s="69" t="str">
        <f t="shared" si="17"/>
        <v/>
      </c>
    </row>
    <row r="574" s="50" customFormat="1" spans="1:7">
      <c r="A574" s="66" t="s">
        <v>1057</v>
      </c>
      <c r="B574" s="67" t="s">
        <v>1058</v>
      </c>
      <c r="C574" s="68"/>
      <c r="D574" s="72"/>
      <c r="E574" s="68"/>
      <c r="F574" s="69" t="str">
        <f t="shared" si="18"/>
        <v/>
      </c>
      <c r="G574" s="69" t="str">
        <f t="shared" si="17"/>
        <v/>
      </c>
    </row>
    <row r="575" s="50" customFormat="1" spans="1:7">
      <c r="A575" s="66" t="s">
        <v>1059</v>
      </c>
      <c r="B575" s="67" t="s">
        <v>1060</v>
      </c>
      <c r="C575" s="68">
        <f>SUM(C576:C584)</f>
        <v>682</v>
      </c>
      <c r="D575" s="72">
        <v>973</v>
      </c>
      <c r="E575" s="68">
        <v>40</v>
      </c>
      <c r="F575" s="69">
        <f t="shared" si="18"/>
        <v>6</v>
      </c>
      <c r="G575" s="69">
        <f t="shared" si="17"/>
        <v>4</v>
      </c>
    </row>
    <row r="576" s="50" customFormat="1" spans="1:7">
      <c r="A576" s="66" t="s">
        <v>1061</v>
      </c>
      <c r="B576" s="67" t="s">
        <v>1062</v>
      </c>
      <c r="C576" s="68"/>
      <c r="D576" s="68">
        <v>3</v>
      </c>
      <c r="E576" s="68"/>
      <c r="F576" s="69" t="str">
        <f t="shared" si="18"/>
        <v/>
      </c>
      <c r="G576" s="69">
        <f t="shared" si="17"/>
        <v>0</v>
      </c>
    </row>
    <row r="577" s="50" customFormat="1" spans="1:7">
      <c r="A577" s="66" t="s">
        <v>1063</v>
      </c>
      <c r="B577" s="67" t="s">
        <v>1064</v>
      </c>
      <c r="C577" s="68"/>
      <c r="D577" s="68"/>
      <c r="E577" s="68"/>
      <c r="F577" s="69" t="str">
        <f t="shared" si="18"/>
        <v/>
      </c>
      <c r="G577" s="69" t="str">
        <f t="shared" si="17"/>
        <v/>
      </c>
    </row>
    <row r="578" s="50" customFormat="1" spans="1:7">
      <c r="A578" s="66" t="s">
        <v>1065</v>
      </c>
      <c r="B578" s="67" t="s">
        <v>1066</v>
      </c>
      <c r="C578" s="68"/>
      <c r="D578" s="68">
        <v>606</v>
      </c>
      <c r="E578" s="68"/>
      <c r="F578" s="69" t="str">
        <f t="shared" si="18"/>
        <v/>
      </c>
      <c r="G578" s="69">
        <f t="shared" si="17"/>
        <v>0</v>
      </c>
    </row>
    <row r="579" s="50" customFormat="1" spans="1:7">
      <c r="A579" s="66" t="s">
        <v>1067</v>
      </c>
      <c r="B579" s="67" t="s">
        <v>1068</v>
      </c>
      <c r="C579" s="68"/>
      <c r="D579" s="68">
        <v>70</v>
      </c>
      <c r="E579" s="68"/>
      <c r="F579" s="69" t="str">
        <f t="shared" si="18"/>
        <v/>
      </c>
      <c r="G579" s="69">
        <f t="shared" si="17"/>
        <v>0</v>
      </c>
    </row>
    <row r="580" s="50" customFormat="1" spans="1:7">
      <c r="A580" s="66" t="s">
        <v>1069</v>
      </c>
      <c r="B580" s="67" t="s">
        <v>1070</v>
      </c>
      <c r="C580" s="68"/>
      <c r="D580" s="68"/>
      <c r="E580" s="68"/>
      <c r="F580" s="69" t="str">
        <f t="shared" si="18"/>
        <v/>
      </c>
      <c r="G580" s="69" t="str">
        <f t="shared" si="17"/>
        <v/>
      </c>
    </row>
    <row r="581" s="50" customFormat="1" spans="1:7">
      <c r="A581" s="66" t="s">
        <v>1071</v>
      </c>
      <c r="B581" s="67" t="s">
        <v>1072</v>
      </c>
      <c r="C581" s="68"/>
      <c r="D581" s="68">
        <v>11</v>
      </c>
      <c r="E581" s="68">
        <v>30</v>
      </c>
      <c r="F581" s="69" t="str">
        <f t="shared" si="18"/>
        <v/>
      </c>
      <c r="G581" s="69">
        <f t="shared" si="17"/>
        <v>273</v>
      </c>
    </row>
    <row r="582" s="50" customFormat="1" spans="1:7">
      <c r="A582" s="66" t="s">
        <v>1073</v>
      </c>
      <c r="B582" s="67" t="s">
        <v>1074</v>
      </c>
      <c r="C582" s="68"/>
      <c r="D582" s="68"/>
      <c r="E582" s="68"/>
      <c r="F582" s="69" t="str">
        <f t="shared" si="18"/>
        <v/>
      </c>
      <c r="G582" s="69" t="str">
        <f t="shared" si="17"/>
        <v/>
      </c>
    </row>
    <row r="583" s="50" customFormat="1" spans="1:7">
      <c r="A583" s="66" t="s">
        <v>1075</v>
      </c>
      <c r="B583" s="67" t="s">
        <v>1076</v>
      </c>
      <c r="C583" s="68"/>
      <c r="D583" s="72"/>
      <c r="E583" s="68"/>
      <c r="F583" s="69" t="str">
        <f t="shared" si="18"/>
        <v/>
      </c>
      <c r="G583" s="69" t="str">
        <f t="shared" si="17"/>
        <v/>
      </c>
    </row>
    <row r="584" s="50" customFormat="1" spans="1:7">
      <c r="A584" s="66" t="s">
        <v>1077</v>
      </c>
      <c r="B584" s="67" t="s">
        <v>1078</v>
      </c>
      <c r="C584" s="68">
        <v>682</v>
      </c>
      <c r="D584" s="72">
        <v>283</v>
      </c>
      <c r="E584" s="68">
        <v>10</v>
      </c>
      <c r="F584" s="69">
        <f t="shared" si="18"/>
        <v>2</v>
      </c>
      <c r="G584" s="69">
        <f t="shared" ref="G584:G647" si="19">IF(D584=0,"",ROUND(E584/D584*100,1))</f>
        <v>4</v>
      </c>
    </row>
    <row r="585" s="50" customFormat="1" spans="1:7">
      <c r="A585" s="66" t="s">
        <v>1079</v>
      </c>
      <c r="B585" s="67" t="s">
        <v>1080</v>
      </c>
      <c r="C585" s="68">
        <f>SUM(C586:C593)</f>
        <v>2683</v>
      </c>
      <c r="D585" s="68">
        <v>1716</v>
      </c>
      <c r="E585" s="68">
        <v>2501</v>
      </c>
      <c r="F585" s="69">
        <f t="shared" si="18"/>
        <v>93</v>
      </c>
      <c r="G585" s="69">
        <f t="shared" si="19"/>
        <v>146</v>
      </c>
    </row>
    <row r="586" s="50" customFormat="1" spans="1:7">
      <c r="A586" s="66" t="s">
        <v>1081</v>
      </c>
      <c r="B586" s="67" t="s">
        <v>1082</v>
      </c>
      <c r="C586" s="68">
        <v>797</v>
      </c>
      <c r="D586" s="68">
        <v>44</v>
      </c>
      <c r="E586" s="68">
        <v>600</v>
      </c>
      <c r="F586" s="69">
        <f t="shared" si="18"/>
        <v>75</v>
      </c>
      <c r="G586" s="69">
        <f t="shared" si="19"/>
        <v>1364</v>
      </c>
    </row>
    <row r="587" s="50" customFormat="1" spans="1:7">
      <c r="A587" s="66" t="s">
        <v>1083</v>
      </c>
      <c r="B587" s="67" t="s">
        <v>1084</v>
      </c>
      <c r="C587" s="68"/>
      <c r="D587" s="68"/>
      <c r="E587" s="68"/>
      <c r="F587" s="69" t="str">
        <f t="shared" si="18"/>
        <v/>
      </c>
      <c r="G587" s="69" t="str">
        <f t="shared" si="19"/>
        <v/>
      </c>
    </row>
    <row r="588" s="50" customFormat="1" spans="1:7">
      <c r="A588" s="66" t="s">
        <v>1085</v>
      </c>
      <c r="B588" s="67" t="s">
        <v>1086</v>
      </c>
      <c r="C588" s="68"/>
      <c r="D588" s="68"/>
      <c r="E588" s="68"/>
      <c r="F588" s="69" t="str">
        <f t="shared" si="18"/>
        <v/>
      </c>
      <c r="G588" s="69" t="str">
        <f t="shared" si="19"/>
        <v/>
      </c>
    </row>
    <row r="589" s="50" customFormat="1" spans="1:7">
      <c r="A589" s="66" t="s">
        <v>1087</v>
      </c>
      <c r="B589" s="67" t="s">
        <v>1088</v>
      </c>
      <c r="C589" s="68">
        <v>463</v>
      </c>
      <c r="D589" s="72">
        <v>449</v>
      </c>
      <c r="E589" s="68">
        <v>327</v>
      </c>
      <c r="F589" s="69">
        <f t="shared" si="18"/>
        <v>71</v>
      </c>
      <c r="G589" s="69">
        <f t="shared" si="19"/>
        <v>73</v>
      </c>
    </row>
    <row r="590" s="50" customFormat="1" spans="1:7">
      <c r="A590" s="66" t="s">
        <v>1089</v>
      </c>
      <c r="B590" s="67" t="s">
        <v>1090</v>
      </c>
      <c r="C590" s="68"/>
      <c r="D590" s="72"/>
      <c r="E590" s="68"/>
      <c r="F590" s="69" t="str">
        <f t="shared" si="18"/>
        <v/>
      </c>
      <c r="G590" s="69" t="str">
        <f t="shared" si="19"/>
        <v/>
      </c>
    </row>
    <row r="591" s="50" customFormat="1" spans="1:7">
      <c r="A591" s="66" t="s">
        <v>1091</v>
      </c>
      <c r="B591" s="67" t="s">
        <v>1092</v>
      </c>
      <c r="C591" s="68"/>
      <c r="D591" s="68"/>
      <c r="E591" s="68"/>
      <c r="F591" s="69" t="str">
        <f t="shared" si="18"/>
        <v/>
      </c>
      <c r="G591" s="69" t="str">
        <f t="shared" si="19"/>
        <v/>
      </c>
    </row>
    <row r="592" s="50" customFormat="1" spans="1:7">
      <c r="A592" s="66" t="s">
        <v>1093</v>
      </c>
      <c r="B592" s="67" t="s">
        <v>1094</v>
      </c>
      <c r="C592" s="68"/>
      <c r="D592" s="68"/>
      <c r="E592" s="68"/>
      <c r="F592" s="69" t="str">
        <f t="shared" si="18"/>
        <v/>
      </c>
      <c r="G592" s="69" t="str">
        <f t="shared" si="19"/>
        <v/>
      </c>
    </row>
    <row r="593" s="50" customFormat="1" spans="1:7">
      <c r="A593" s="66" t="s">
        <v>1095</v>
      </c>
      <c r="B593" s="67" t="s">
        <v>1096</v>
      </c>
      <c r="C593" s="68">
        <v>1423</v>
      </c>
      <c r="D593" s="68">
        <v>1223</v>
      </c>
      <c r="E593" s="68">
        <v>1574</v>
      </c>
      <c r="F593" s="69">
        <f t="shared" si="18"/>
        <v>111</v>
      </c>
      <c r="G593" s="69">
        <f t="shared" si="19"/>
        <v>129</v>
      </c>
    </row>
    <row r="594" s="50" customFormat="1" spans="1:7">
      <c r="A594" s="66" t="s">
        <v>1097</v>
      </c>
      <c r="B594" s="67" t="s">
        <v>1098</v>
      </c>
      <c r="C594" s="68">
        <f>SUM(C595:C600)</f>
        <v>274</v>
      </c>
      <c r="D594" s="68">
        <v>93</v>
      </c>
      <c r="E594" s="68">
        <v>229</v>
      </c>
      <c r="F594" s="69">
        <f t="shared" si="18"/>
        <v>84</v>
      </c>
      <c r="G594" s="69">
        <f t="shared" si="19"/>
        <v>246</v>
      </c>
    </row>
    <row r="595" s="50" customFormat="1" spans="1:7">
      <c r="A595" s="66" t="s">
        <v>1099</v>
      </c>
      <c r="B595" s="67" t="s">
        <v>1100</v>
      </c>
      <c r="C595" s="71">
        <v>73</v>
      </c>
      <c r="D595" s="68">
        <v>22</v>
      </c>
      <c r="E595" s="71">
        <v>103</v>
      </c>
      <c r="F595" s="69">
        <f t="shared" ref="F595:F658" si="20">IF(C595=0,"",ROUND(E595/C595*100,1))</f>
        <v>141</v>
      </c>
      <c r="G595" s="69">
        <f t="shared" si="19"/>
        <v>468</v>
      </c>
    </row>
    <row r="596" s="50" customFormat="1" spans="1:7">
      <c r="A596" s="66" t="s">
        <v>1101</v>
      </c>
      <c r="B596" s="67" t="s">
        <v>1102</v>
      </c>
      <c r="C596" s="68"/>
      <c r="D596" s="68"/>
      <c r="E596" s="68"/>
      <c r="F596" s="69" t="str">
        <f t="shared" si="20"/>
        <v/>
      </c>
      <c r="G596" s="69" t="str">
        <f t="shared" si="19"/>
        <v/>
      </c>
    </row>
    <row r="597" s="50" customFormat="1" spans="1:7">
      <c r="A597" s="66" t="s">
        <v>1103</v>
      </c>
      <c r="B597" s="67" t="s">
        <v>1104</v>
      </c>
      <c r="C597" s="68"/>
      <c r="D597" s="68"/>
      <c r="E597" s="68"/>
      <c r="F597" s="69" t="str">
        <f t="shared" si="20"/>
        <v/>
      </c>
      <c r="G597" s="69" t="str">
        <f t="shared" si="19"/>
        <v/>
      </c>
    </row>
    <row r="598" s="50" customFormat="1" spans="1:7">
      <c r="A598" s="66" t="s">
        <v>1105</v>
      </c>
      <c r="B598" s="67" t="s">
        <v>1106</v>
      </c>
      <c r="C598" s="68"/>
      <c r="D598" s="68"/>
      <c r="E598" s="68"/>
      <c r="F598" s="69" t="str">
        <f t="shared" si="20"/>
        <v/>
      </c>
      <c r="G598" s="69" t="str">
        <f t="shared" si="19"/>
        <v/>
      </c>
    </row>
    <row r="599" s="50" customFormat="1" spans="1:7">
      <c r="A599" s="66" t="s">
        <v>1107</v>
      </c>
      <c r="B599" s="67" t="s">
        <v>1108</v>
      </c>
      <c r="C599" s="68"/>
      <c r="D599" s="72"/>
      <c r="E599" s="68"/>
      <c r="F599" s="69" t="str">
        <f t="shared" si="20"/>
        <v/>
      </c>
      <c r="G599" s="69" t="str">
        <f t="shared" si="19"/>
        <v/>
      </c>
    </row>
    <row r="600" s="50" customFormat="1" spans="1:7">
      <c r="A600" s="66" t="s">
        <v>1109</v>
      </c>
      <c r="B600" s="67" t="s">
        <v>1110</v>
      </c>
      <c r="C600" s="71">
        <v>201</v>
      </c>
      <c r="D600" s="68">
        <v>71</v>
      </c>
      <c r="E600" s="71">
        <v>126</v>
      </c>
      <c r="F600" s="69">
        <f t="shared" si="20"/>
        <v>63</v>
      </c>
      <c r="G600" s="69">
        <f t="shared" si="19"/>
        <v>178</v>
      </c>
    </row>
    <row r="601" s="50" customFormat="1" spans="1:7">
      <c r="A601" s="66" t="s">
        <v>1111</v>
      </c>
      <c r="B601" s="67" t="s">
        <v>1112</v>
      </c>
      <c r="C601" s="68">
        <f>SUM(C602:C608)</f>
        <v>948</v>
      </c>
      <c r="D601" s="68">
        <v>2048</v>
      </c>
      <c r="E601" s="68">
        <v>913</v>
      </c>
      <c r="F601" s="69">
        <f t="shared" si="20"/>
        <v>96</v>
      </c>
      <c r="G601" s="69">
        <f t="shared" si="19"/>
        <v>45</v>
      </c>
    </row>
    <row r="602" s="50" customFormat="1" spans="1:7">
      <c r="A602" s="66" t="s">
        <v>1113</v>
      </c>
      <c r="B602" s="67" t="s">
        <v>1114</v>
      </c>
      <c r="C602" s="71">
        <v>47</v>
      </c>
      <c r="D602" s="68">
        <v>11</v>
      </c>
      <c r="E602" s="71">
        <v>22</v>
      </c>
      <c r="F602" s="69">
        <f t="shared" si="20"/>
        <v>47</v>
      </c>
      <c r="G602" s="69">
        <f t="shared" si="19"/>
        <v>200</v>
      </c>
    </row>
    <row r="603" s="50" customFormat="1" spans="1:7">
      <c r="A603" s="66" t="s">
        <v>1115</v>
      </c>
      <c r="B603" s="67" t="s">
        <v>1116</v>
      </c>
      <c r="C603" s="71">
        <v>333</v>
      </c>
      <c r="D603" s="68">
        <v>516</v>
      </c>
      <c r="E603" s="71">
        <v>783</v>
      </c>
      <c r="F603" s="69">
        <f t="shared" si="20"/>
        <v>235</v>
      </c>
      <c r="G603" s="69">
        <f t="shared" si="19"/>
        <v>152</v>
      </c>
    </row>
    <row r="604" s="50" customFormat="1" spans="1:7">
      <c r="A604" s="66" t="s">
        <v>1117</v>
      </c>
      <c r="B604" s="67" t="s">
        <v>1118</v>
      </c>
      <c r="C604" s="71"/>
      <c r="D604" s="68"/>
      <c r="E604" s="71"/>
      <c r="F604" s="69" t="str">
        <f t="shared" si="20"/>
        <v/>
      </c>
      <c r="G604" s="69" t="str">
        <f t="shared" si="19"/>
        <v/>
      </c>
    </row>
    <row r="605" s="50" customFormat="1" spans="1:7">
      <c r="A605" s="66" t="s">
        <v>1119</v>
      </c>
      <c r="B605" s="67" t="s">
        <v>1120</v>
      </c>
      <c r="C605" s="71">
        <v>32</v>
      </c>
      <c r="D605" s="68">
        <v>26</v>
      </c>
      <c r="E605" s="71">
        <v>32</v>
      </c>
      <c r="F605" s="69">
        <f t="shared" si="20"/>
        <v>100</v>
      </c>
      <c r="G605" s="69">
        <f t="shared" si="19"/>
        <v>123</v>
      </c>
    </row>
    <row r="606" s="50" customFormat="1" spans="1:7">
      <c r="A606" s="66" t="s">
        <v>1121</v>
      </c>
      <c r="B606" s="67" t="s">
        <v>1122</v>
      </c>
      <c r="C606" s="71"/>
      <c r="D606" s="72"/>
      <c r="E606" s="71"/>
      <c r="F606" s="69" t="str">
        <f t="shared" si="20"/>
        <v/>
      </c>
      <c r="G606" s="69" t="str">
        <f t="shared" si="19"/>
        <v/>
      </c>
    </row>
    <row r="607" s="50" customFormat="1" spans="1:7">
      <c r="A607" s="66" t="s">
        <v>1123</v>
      </c>
      <c r="B607" s="67" t="s">
        <v>1124</v>
      </c>
      <c r="C607" s="71">
        <v>532</v>
      </c>
      <c r="D607" s="72">
        <v>695</v>
      </c>
      <c r="E607" s="71">
        <v>75</v>
      </c>
      <c r="F607" s="69">
        <f t="shared" si="20"/>
        <v>14</v>
      </c>
      <c r="G607" s="69">
        <f t="shared" si="19"/>
        <v>11</v>
      </c>
    </row>
    <row r="608" s="50" customFormat="1" spans="1:7">
      <c r="A608" s="66" t="s">
        <v>1125</v>
      </c>
      <c r="B608" s="67" t="s">
        <v>1126</v>
      </c>
      <c r="C608" s="71">
        <v>4</v>
      </c>
      <c r="D608" s="72">
        <v>800</v>
      </c>
      <c r="E608" s="71"/>
      <c r="F608" s="69">
        <f t="shared" si="20"/>
        <v>0</v>
      </c>
      <c r="G608" s="69">
        <f t="shared" si="19"/>
        <v>0</v>
      </c>
    </row>
    <row r="609" s="50" customFormat="1" spans="1:7">
      <c r="A609" s="66" t="s">
        <v>1127</v>
      </c>
      <c r="B609" s="67" t="s">
        <v>1128</v>
      </c>
      <c r="C609" s="68">
        <f>SUM(C610:C617)</f>
        <v>662</v>
      </c>
      <c r="D609" s="72">
        <v>449</v>
      </c>
      <c r="E609" s="68">
        <v>311</v>
      </c>
      <c r="F609" s="69">
        <f t="shared" si="20"/>
        <v>47</v>
      </c>
      <c r="G609" s="69">
        <f t="shared" si="19"/>
        <v>69</v>
      </c>
    </row>
    <row r="610" s="50" customFormat="1" spans="1:7">
      <c r="A610" s="66" t="s">
        <v>1129</v>
      </c>
      <c r="B610" s="67" t="s">
        <v>114</v>
      </c>
      <c r="C610" s="71">
        <v>104</v>
      </c>
      <c r="D610" s="68">
        <v>116</v>
      </c>
      <c r="E610" s="71">
        <v>87</v>
      </c>
      <c r="F610" s="69">
        <f t="shared" si="20"/>
        <v>84</v>
      </c>
      <c r="G610" s="69">
        <f t="shared" si="19"/>
        <v>75</v>
      </c>
    </row>
    <row r="611" s="50" customFormat="1" spans="1:7">
      <c r="A611" s="66" t="s">
        <v>1130</v>
      </c>
      <c r="B611" s="67" t="s">
        <v>116</v>
      </c>
      <c r="C611" s="71">
        <v>298</v>
      </c>
      <c r="D611" s="68">
        <v>64</v>
      </c>
      <c r="E611" s="71">
        <v>25</v>
      </c>
      <c r="F611" s="69">
        <f t="shared" si="20"/>
        <v>8</v>
      </c>
      <c r="G611" s="69">
        <f t="shared" si="19"/>
        <v>39</v>
      </c>
    </row>
    <row r="612" s="50" customFormat="1" spans="1:7">
      <c r="A612" s="66" t="s">
        <v>1131</v>
      </c>
      <c r="B612" s="67" t="s">
        <v>118</v>
      </c>
      <c r="C612" s="71"/>
      <c r="D612" s="68"/>
      <c r="E612" s="71"/>
      <c r="F612" s="69" t="str">
        <f t="shared" si="20"/>
        <v/>
      </c>
      <c r="G612" s="69" t="str">
        <f t="shared" si="19"/>
        <v/>
      </c>
    </row>
    <row r="613" s="50" customFormat="1" spans="1:7">
      <c r="A613" s="66" t="s">
        <v>1132</v>
      </c>
      <c r="B613" s="67" t="s">
        <v>1133</v>
      </c>
      <c r="C613" s="71">
        <v>5</v>
      </c>
      <c r="D613" s="68">
        <v>3</v>
      </c>
      <c r="E613" s="71"/>
      <c r="F613" s="69">
        <f t="shared" si="20"/>
        <v>0</v>
      </c>
      <c r="G613" s="69">
        <f t="shared" si="19"/>
        <v>0</v>
      </c>
    </row>
    <row r="614" s="50" customFormat="1" spans="1:7">
      <c r="A614" s="66" t="s">
        <v>1134</v>
      </c>
      <c r="B614" s="67" t="s">
        <v>1135</v>
      </c>
      <c r="C614" s="71"/>
      <c r="D614" s="68"/>
      <c r="E614" s="71"/>
      <c r="F614" s="69" t="str">
        <f t="shared" si="20"/>
        <v/>
      </c>
      <c r="G614" s="69" t="str">
        <f t="shared" si="19"/>
        <v/>
      </c>
    </row>
    <row r="615" s="50" customFormat="1" spans="1:7">
      <c r="A615" s="66" t="s">
        <v>1136</v>
      </c>
      <c r="B615" s="67" t="s">
        <v>1137</v>
      </c>
      <c r="C615" s="71"/>
      <c r="D615" s="68"/>
      <c r="E615" s="71"/>
      <c r="F615" s="69" t="str">
        <f t="shared" si="20"/>
        <v/>
      </c>
      <c r="G615" s="69" t="str">
        <f t="shared" si="19"/>
        <v/>
      </c>
    </row>
    <row r="616" s="50" customFormat="1" spans="1:7">
      <c r="A616" s="66" t="s">
        <v>1138</v>
      </c>
      <c r="B616" s="67" t="s">
        <v>1139</v>
      </c>
      <c r="C616" s="71">
        <v>248</v>
      </c>
      <c r="D616" s="68">
        <v>259</v>
      </c>
      <c r="E616" s="71">
        <v>191</v>
      </c>
      <c r="F616" s="69">
        <f t="shared" si="20"/>
        <v>77</v>
      </c>
      <c r="G616" s="69">
        <f t="shared" si="19"/>
        <v>74</v>
      </c>
    </row>
    <row r="617" s="50" customFormat="1" spans="1:7">
      <c r="A617" s="66" t="s">
        <v>1140</v>
      </c>
      <c r="B617" s="67" t="s">
        <v>1141</v>
      </c>
      <c r="C617" s="71">
        <v>7</v>
      </c>
      <c r="D617" s="68">
        <v>7</v>
      </c>
      <c r="E617" s="71">
        <v>8</v>
      </c>
      <c r="F617" s="69">
        <f t="shared" si="20"/>
        <v>114</v>
      </c>
      <c r="G617" s="69">
        <f t="shared" si="19"/>
        <v>114</v>
      </c>
    </row>
    <row r="618" s="50" customFormat="1" spans="1:7">
      <c r="A618" s="66" t="s">
        <v>1142</v>
      </c>
      <c r="B618" s="67" t="s">
        <v>1143</v>
      </c>
      <c r="C618" s="68">
        <f>SUM(C619:C623)</f>
        <v>0</v>
      </c>
      <c r="D618" s="68">
        <v>0</v>
      </c>
      <c r="E618" s="68"/>
      <c r="F618" s="69" t="str">
        <f t="shared" si="20"/>
        <v/>
      </c>
      <c r="G618" s="69" t="str">
        <f t="shared" si="19"/>
        <v/>
      </c>
    </row>
    <row r="619" s="50" customFormat="1" spans="1:7">
      <c r="A619" s="66" t="s">
        <v>1144</v>
      </c>
      <c r="B619" s="67" t="s">
        <v>114</v>
      </c>
      <c r="C619" s="68"/>
      <c r="D619" s="68"/>
      <c r="E619" s="68"/>
      <c r="F619" s="69" t="str">
        <f t="shared" si="20"/>
        <v/>
      </c>
      <c r="G619" s="69" t="str">
        <f t="shared" si="19"/>
        <v/>
      </c>
    </row>
    <row r="620" s="50" customFormat="1" spans="1:7">
      <c r="A620" s="66" t="s">
        <v>1145</v>
      </c>
      <c r="B620" s="67" t="s">
        <v>116</v>
      </c>
      <c r="C620" s="68"/>
      <c r="D620" s="72"/>
      <c r="E620" s="68"/>
      <c r="F620" s="69" t="str">
        <f t="shared" si="20"/>
        <v/>
      </c>
      <c r="G620" s="69" t="str">
        <f t="shared" si="19"/>
        <v/>
      </c>
    </row>
    <row r="621" s="50" customFormat="1" spans="1:7">
      <c r="A621" s="66" t="s">
        <v>1146</v>
      </c>
      <c r="B621" s="67" t="s">
        <v>118</v>
      </c>
      <c r="C621" s="68"/>
      <c r="D621" s="72"/>
      <c r="E621" s="68"/>
      <c r="F621" s="69" t="str">
        <f t="shared" si="20"/>
        <v/>
      </c>
      <c r="G621" s="69" t="str">
        <f t="shared" si="19"/>
        <v/>
      </c>
    </row>
    <row r="622" s="50" customFormat="1" spans="1:7">
      <c r="A622" s="66" t="s">
        <v>1147</v>
      </c>
      <c r="B622" s="67" t="s">
        <v>132</v>
      </c>
      <c r="C622" s="68"/>
      <c r="D622" s="72"/>
      <c r="E622" s="68"/>
      <c r="F622" s="69" t="str">
        <f t="shared" si="20"/>
        <v/>
      </c>
      <c r="G622" s="69" t="str">
        <f t="shared" si="19"/>
        <v/>
      </c>
    </row>
    <row r="623" s="50" customFormat="1" spans="1:7">
      <c r="A623" s="66" t="s">
        <v>1148</v>
      </c>
      <c r="B623" s="67" t="s">
        <v>1149</v>
      </c>
      <c r="C623" s="68"/>
      <c r="D623" s="72"/>
      <c r="E623" s="68"/>
      <c r="F623" s="69" t="str">
        <f t="shared" si="20"/>
        <v/>
      </c>
      <c r="G623" s="69" t="str">
        <f t="shared" si="19"/>
        <v/>
      </c>
    </row>
    <row r="624" s="50" customFormat="1" spans="1:7">
      <c r="A624" s="66" t="s">
        <v>1150</v>
      </c>
      <c r="B624" s="67" t="s">
        <v>1151</v>
      </c>
      <c r="C624" s="68">
        <f>SUM(C625:C626)</f>
        <v>602</v>
      </c>
      <c r="D624" s="68">
        <v>818</v>
      </c>
      <c r="E624" s="68">
        <v>1379</v>
      </c>
      <c r="F624" s="69">
        <f t="shared" si="20"/>
        <v>229</v>
      </c>
      <c r="G624" s="69">
        <f t="shared" si="19"/>
        <v>169</v>
      </c>
    </row>
    <row r="625" s="50" customFormat="1" spans="1:7">
      <c r="A625" s="66" t="s">
        <v>1152</v>
      </c>
      <c r="B625" s="67" t="s">
        <v>1153</v>
      </c>
      <c r="C625" s="71">
        <v>548</v>
      </c>
      <c r="D625" s="68">
        <v>805</v>
      </c>
      <c r="E625" s="71">
        <v>945</v>
      </c>
      <c r="F625" s="69">
        <f t="shared" si="20"/>
        <v>172</v>
      </c>
      <c r="G625" s="69">
        <f t="shared" si="19"/>
        <v>117</v>
      </c>
    </row>
    <row r="626" s="50" customFormat="1" spans="1:7">
      <c r="A626" s="66" t="s">
        <v>1154</v>
      </c>
      <c r="B626" s="67" t="s">
        <v>1155</v>
      </c>
      <c r="C626" s="71">
        <v>54</v>
      </c>
      <c r="D626" s="68">
        <v>13</v>
      </c>
      <c r="E626" s="71">
        <v>433</v>
      </c>
      <c r="F626" s="69">
        <f t="shared" si="20"/>
        <v>802</v>
      </c>
      <c r="G626" s="69">
        <f t="shared" si="19"/>
        <v>3331</v>
      </c>
    </row>
    <row r="627" s="50" customFormat="1" spans="1:7">
      <c r="A627" s="66" t="s">
        <v>1156</v>
      </c>
      <c r="B627" s="67" t="s">
        <v>1157</v>
      </c>
      <c r="C627" s="68">
        <f>SUM(C628:C629)</f>
        <v>55</v>
      </c>
      <c r="D627" s="68">
        <v>3</v>
      </c>
      <c r="E627" s="68">
        <v>30</v>
      </c>
      <c r="F627" s="69">
        <f t="shared" si="20"/>
        <v>55</v>
      </c>
      <c r="G627" s="69">
        <f t="shared" si="19"/>
        <v>1000</v>
      </c>
    </row>
    <row r="628" s="50" customFormat="1" spans="1:7">
      <c r="A628" s="66" t="s">
        <v>1158</v>
      </c>
      <c r="B628" s="67" t="s">
        <v>1159</v>
      </c>
      <c r="C628" s="68">
        <v>30</v>
      </c>
      <c r="D628" s="68">
        <v>3</v>
      </c>
      <c r="E628" s="68">
        <v>15</v>
      </c>
      <c r="F628" s="69">
        <f t="shared" si="20"/>
        <v>50</v>
      </c>
      <c r="G628" s="69">
        <f t="shared" si="19"/>
        <v>500</v>
      </c>
    </row>
    <row r="629" s="50" customFormat="1" spans="1:7">
      <c r="A629" s="66" t="s">
        <v>1160</v>
      </c>
      <c r="B629" s="67" t="s">
        <v>1161</v>
      </c>
      <c r="C629" s="68">
        <v>25</v>
      </c>
      <c r="D629" s="68"/>
      <c r="E629" s="68">
        <v>15</v>
      </c>
      <c r="F629" s="69">
        <f t="shared" si="20"/>
        <v>60</v>
      </c>
      <c r="G629" s="69" t="str">
        <f t="shared" si="19"/>
        <v/>
      </c>
    </row>
    <row r="630" s="50" customFormat="1" spans="1:7">
      <c r="A630" s="66" t="s">
        <v>1162</v>
      </c>
      <c r="B630" s="67" t="s">
        <v>1163</v>
      </c>
      <c r="C630" s="68">
        <f>SUM(C631:C632)</f>
        <v>125</v>
      </c>
      <c r="D630" s="68">
        <v>29</v>
      </c>
      <c r="E630" s="68">
        <v>65</v>
      </c>
      <c r="F630" s="69">
        <f t="shared" si="20"/>
        <v>52</v>
      </c>
      <c r="G630" s="69">
        <f t="shared" si="19"/>
        <v>224</v>
      </c>
    </row>
    <row r="631" s="50" customFormat="1" spans="1:7">
      <c r="A631" s="66" t="s">
        <v>1164</v>
      </c>
      <c r="B631" s="67" t="s">
        <v>1165</v>
      </c>
      <c r="C631" s="71">
        <v>80</v>
      </c>
      <c r="D631" s="68">
        <v>15</v>
      </c>
      <c r="E631" s="71">
        <v>31</v>
      </c>
      <c r="F631" s="69">
        <f t="shared" si="20"/>
        <v>39</v>
      </c>
      <c r="G631" s="69">
        <f t="shared" si="19"/>
        <v>207</v>
      </c>
    </row>
    <row r="632" s="50" customFormat="1" spans="1:7">
      <c r="A632" s="66" t="s">
        <v>1166</v>
      </c>
      <c r="B632" s="67" t="s">
        <v>1167</v>
      </c>
      <c r="C632" s="71">
        <v>45</v>
      </c>
      <c r="D632" s="68">
        <v>14</v>
      </c>
      <c r="E632" s="71">
        <v>34</v>
      </c>
      <c r="F632" s="69">
        <f t="shared" si="20"/>
        <v>76</v>
      </c>
      <c r="G632" s="69">
        <f t="shared" si="19"/>
        <v>243</v>
      </c>
    </row>
    <row r="633" s="50" customFormat="1" spans="1:7">
      <c r="A633" s="66" t="s">
        <v>1168</v>
      </c>
      <c r="B633" s="67" t="s">
        <v>1169</v>
      </c>
      <c r="C633" s="68">
        <f>SUM(C634:C635)</f>
        <v>0</v>
      </c>
      <c r="D633" s="68">
        <v>0</v>
      </c>
      <c r="E633" s="68"/>
      <c r="F633" s="69" t="str">
        <f t="shared" si="20"/>
        <v/>
      </c>
      <c r="G633" s="69" t="str">
        <f t="shared" si="19"/>
        <v/>
      </c>
    </row>
    <row r="634" s="50" customFormat="1" spans="1:7">
      <c r="A634" s="66" t="s">
        <v>1170</v>
      </c>
      <c r="B634" s="67" t="s">
        <v>1171</v>
      </c>
      <c r="C634" s="68"/>
      <c r="D634" s="68"/>
      <c r="E634" s="68"/>
      <c r="F634" s="69" t="str">
        <f t="shared" si="20"/>
        <v/>
      </c>
      <c r="G634" s="69" t="str">
        <f t="shared" si="19"/>
        <v/>
      </c>
    </row>
    <row r="635" s="50" customFormat="1" spans="1:7">
      <c r="A635" s="66" t="s">
        <v>1172</v>
      </c>
      <c r="B635" s="67" t="s">
        <v>1173</v>
      </c>
      <c r="C635" s="68"/>
      <c r="D635" s="68"/>
      <c r="E635" s="68"/>
      <c r="F635" s="69" t="str">
        <f t="shared" si="20"/>
        <v/>
      </c>
      <c r="G635" s="69" t="str">
        <f t="shared" si="19"/>
        <v/>
      </c>
    </row>
    <row r="636" s="50" customFormat="1" spans="1:7">
      <c r="A636" s="66" t="s">
        <v>1174</v>
      </c>
      <c r="B636" s="67" t="s">
        <v>1175</v>
      </c>
      <c r="C636" s="68">
        <f>SUM(C637:C638)</f>
        <v>0</v>
      </c>
      <c r="D636" s="68">
        <v>65</v>
      </c>
      <c r="E636" s="68"/>
      <c r="F636" s="69" t="str">
        <f t="shared" si="20"/>
        <v/>
      </c>
      <c r="G636" s="69">
        <f t="shared" si="19"/>
        <v>0</v>
      </c>
    </row>
    <row r="637" s="50" customFormat="1" spans="1:7">
      <c r="A637" s="66" t="s">
        <v>1176</v>
      </c>
      <c r="B637" s="67" t="s">
        <v>1177</v>
      </c>
      <c r="C637" s="68"/>
      <c r="D637" s="68">
        <v>65</v>
      </c>
      <c r="E637" s="68"/>
      <c r="F637" s="69" t="str">
        <f t="shared" si="20"/>
        <v/>
      </c>
      <c r="G637" s="69">
        <f t="shared" si="19"/>
        <v>0</v>
      </c>
    </row>
    <row r="638" s="50" customFormat="1" spans="1:7">
      <c r="A638" s="66" t="s">
        <v>1178</v>
      </c>
      <c r="B638" s="67" t="s">
        <v>1179</v>
      </c>
      <c r="C638" s="68"/>
      <c r="D638" s="68"/>
      <c r="E638" s="68"/>
      <c r="F638" s="69" t="str">
        <f t="shared" si="20"/>
        <v/>
      </c>
      <c r="G638" s="69" t="str">
        <f t="shared" si="19"/>
        <v/>
      </c>
    </row>
    <row r="639" s="50" customFormat="1" spans="1:7">
      <c r="A639" s="66" t="s">
        <v>1180</v>
      </c>
      <c r="B639" s="67" t="s">
        <v>1181</v>
      </c>
      <c r="C639" s="68">
        <f>SUM(C640:C642)</f>
        <v>509</v>
      </c>
      <c r="D639" s="68">
        <v>578</v>
      </c>
      <c r="E639" s="68">
        <v>509</v>
      </c>
      <c r="F639" s="69">
        <f t="shared" si="20"/>
        <v>100</v>
      </c>
      <c r="G639" s="69">
        <f t="shared" si="19"/>
        <v>88</v>
      </c>
    </row>
    <row r="640" s="50" customFormat="1" spans="1:7">
      <c r="A640" s="66" t="s">
        <v>1182</v>
      </c>
      <c r="B640" s="67" t="s">
        <v>1183</v>
      </c>
      <c r="C640" s="68"/>
      <c r="D640" s="72"/>
      <c r="E640" s="68"/>
      <c r="F640" s="69" t="str">
        <f t="shared" si="20"/>
        <v/>
      </c>
      <c r="G640" s="69" t="str">
        <f t="shared" si="19"/>
        <v/>
      </c>
    </row>
    <row r="641" s="50" customFormat="1" spans="1:7">
      <c r="A641" s="66" t="s">
        <v>1184</v>
      </c>
      <c r="B641" s="67" t="s">
        <v>1185</v>
      </c>
      <c r="C641" s="71">
        <v>509</v>
      </c>
      <c r="D641" s="72">
        <v>578</v>
      </c>
      <c r="E641" s="71">
        <v>509</v>
      </c>
      <c r="F641" s="69">
        <f t="shared" si="20"/>
        <v>100</v>
      </c>
      <c r="G641" s="69">
        <f t="shared" si="19"/>
        <v>88</v>
      </c>
    </row>
    <row r="642" s="50" customFormat="1" spans="1:7">
      <c r="A642" s="66" t="s">
        <v>1186</v>
      </c>
      <c r="B642" s="67" t="s">
        <v>1187</v>
      </c>
      <c r="C642" s="68"/>
      <c r="D642" s="72"/>
      <c r="E642" s="68"/>
      <c r="F642" s="69" t="str">
        <f t="shared" si="20"/>
        <v/>
      </c>
      <c r="G642" s="69" t="str">
        <f t="shared" si="19"/>
        <v/>
      </c>
    </row>
    <row r="643" s="50" customFormat="1" spans="1:7">
      <c r="A643" s="66" t="s">
        <v>1188</v>
      </c>
      <c r="B643" s="67" t="s">
        <v>1189</v>
      </c>
      <c r="C643" s="68">
        <f>SUM(C644:C646)</f>
        <v>0</v>
      </c>
      <c r="D643" s="68">
        <v>0</v>
      </c>
      <c r="E643" s="68"/>
      <c r="F643" s="69" t="str">
        <f t="shared" si="20"/>
        <v/>
      </c>
      <c r="G643" s="69" t="str">
        <f t="shared" si="19"/>
        <v/>
      </c>
    </row>
    <row r="644" s="50" customFormat="1" spans="1:7">
      <c r="A644" s="66" t="s">
        <v>1190</v>
      </c>
      <c r="B644" s="67" t="s">
        <v>1191</v>
      </c>
      <c r="C644" s="68"/>
      <c r="D644" s="72"/>
      <c r="E644" s="68"/>
      <c r="F644" s="69" t="str">
        <f t="shared" si="20"/>
        <v/>
      </c>
      <c r="G644" s="69" t="str">
        <f t="shared" si="19"/>
        <v/>
      </c>
    </row>
    <row r="645" s="50" customFormat="1" spans="1:7">
      <c r="A645" s="66" t="s">
        <v>1192</v>
      </c>
      <c r="B645" s="67" t="s">
        <v>1193</v>
      </c>
      <c r="C645" s="68"/>
      <c r="D645" s="72"/>
      <c r="E645" s="68"/>
      <c r="F645" s="69" t="str">
        <f t="shared" si="20"/>
        <v/>
      </c>
      <c r="G645" s="69" t="str">
        <f t="shared" si="19"/>
        <v/>
      </c>
    </row>
    <row r="646" s="50" customFormat="1" spans="1:7">
      <c r="A646" s="66" t="s">
        <v>1194</v>
      </c>
      <c r="B646" s="67" t="s">
        <v>1195</v>
      </c>
      <c r="C646" s="68"/>
      <c r="D646" s="72"/>
      <c r="E646" s="68"/>
      <c r="F646" s="69" t="str">
        <f t="shared" si="20"/>
        <v/>
      </c>
      <c r="G646" s="69" t="str">
        <f t="shared" si="19"/>
        <v/>
      </c>
    </row>
    <row r="647" s="50" customFormat="1" spans="1:7">
      <c r="A647" s="66" t="s">
        <v>1196</v>
      </c>
      <c r="B647" s="80" t="s">
        <v>1197</v>
      </c>
      <c r="C647" s="68">
        <f>SUM(C648:C655)</f>
        <v>323</v>
      </c>
      <c r="D647" s="68">
        <v>360</v>
      </c>
      <c r="E647" s="68">
        <v>247</v>
      </c>
      <c r="F647" s="69">
        <f t="shared" si="20"/>
        <v>77</v>
      </c>
      <c r="G647" s="69">
        <f t="shared" si="19"/>
        <v>69</v>
      </c>
    </row>
    <row r="648" s="50" customFormat="1" spans="1:7">
      <c r="A648" s="66" t="s">
        <v>1198</v>
      </c>
      <c r="B648" s="67" t="s">
        <v>114</v>
      </c>
      <c r="C648" s="71">
        <v>163</v>
      </c>
      <c r="D648" s="68">
        <v>148</v>
      </c>
      <c r="E648" s="71">
        <v>178</v>
      </c>
      <c r="F648" s="69">
        <f t="shared" si="20"/>
        <v>109</v>
      </c>
      <c r="G648" s="69">
        <f t="shared" ref="G648:G711" si="21">IF(D648=0,"",ROUND(E648/D648*100,1))</f>
        <v>120</v>
      </c>
    </row>
    <row r="649" s="50" customFormat="1" spans="1:7">
      <c r="A649" s="66" t="s">
        <v>1199</v>
      </c>
      <c r="B649" s="67" t="s">
        <v>116</v>
      </c>
      <c r="C649" s="71">
        <v>26</v>
      </c>
      <c r="D649" s="68">
        <v>201</v>
      </c>
      <c r="E649" s="71"/>
      <c r="F649" s="69">
        <f t="shared" si="20"/>
        <v>0</v>
      </c>
      <c r="G649" s="69">
        <f t="shared" si="21"/>
        <v>0</v>
      </c>
    </row>
    <row r="650" s="50" customFormat="1" spans="1:7">
      <c r="A650" s="66" t="s">
        <v>1200</v>
      </c>
      <c r="B650" s="67" t="s">
        <v>118</v>
      </c>
      <c r="C650" s="71"/>
      <c r="D650" s="68"/>
      <c r="E650" s="71"/>
      <c r="F650" s="69" t="str">
        <f t="shared" si="20"/>
        <v/>
      </c>
      <c r="G650" s="69" t="str">
        <f t="shared" si="21"/>
        <v/>
      </c>
    </row>
    <row r="651" s="50" customFormat="1" spans="1:7">
      <c r="A651" s="66" t="s">
        <v>1201</v>
      </c>
      <c r="B651" s="67" t="s">
        <v>1202</v>
      </c>
      <c r="C651" s="71">
        <v>134</v>
      </c>
      <c r="D651" s="72">
        <v>11</v>
      </c>
      <c r="E651" s="71">
        <v>70</v>
      </c>
      <c r="F651" s="69">
        <f t="shared" si="20"/>
        <v>52</v>
      </c>
      <c r="G651" s="69">
        <f t="shared" si="21"/>
        <v>636</v>
      </c>
    </row>
    <row r="652" s="50" customFormat="1" spans="1:7">
      <c r="A652" s="66" t="s">
        <v>1203</v>
      </c>
      <c r="B652" s="67" t="s">
        <v>1204</v>
      </c>
      <c r="C652" s="68"/>
      <c r="D652" s="72"/>
      <c r="E652" s="68"/>
      <c r="F652" s="69" t="str">
        <f t="shared" si="20"/>
        <v/>
      </c>
      <c r="G652" s="69" t="str">
        <f t="shared" si="21"/>
        <v/>
      </c>
    </row>
    <row r="653" s="50" customFormat="1" spans="1:7">
      <c r="A653" s="66" t="s">
        <v>1205</v>
      </c>
      <c r="B653" s="63" t="s">
        <v>1206</v>
      </c>
      <c r="C653" s="68"/>
      <c r="D653" s="72"/>
      <c r="E653" s="68"/>
      <c r="F653" s="69"/>
      <c r="G653" s="69" t="str">
        <f t="shared" si="21"/>
        <v/>
      </c>
    </row>
    <row r="654" s="50" customFormat="1" spans="1:7">
      <c r="A654" s="66" t="s">
        <v>1207</v>
      </c>
      <c r="B654" s="67" t="s">
        <v>132</v>
      </c>
      <c r="C654" s="68"/>
      <c r="D654" s="72"/>
      <c r="E654" s="68"/>
      <c r="F654" s="69" t="str">
        <f t="shared" ref="F654:F659" si="22">IF(C654=0,"",ROUND(E654/C654*100,1))</f>
        <v/>
      </c>
      <c r="G654" s="69" t="str">
        <f t="shared" si="21"/>
        <v/>
      </c>
    </row>
    <row r="655" s="50" customFormat="1" spans="1:7">
      <c r="A655" s="66" t="s">
        <v>1208</v>
      </c>
      <c r="B655" s="67" t="s">
        <v>1209</v>
      </c>
      <c r="C655" s="68"/>
      <c r="D655" s="72"/>
      <c r="E655" s="68"/>
      <c r="F655" s="69" t="str">
        <f t="shared" si="22"/>
        <v/>
      </c>
      <c r="G655" s="69" t="str">
        <f t="shared" si="21"/>
        <v/>
      </c>
    </row>
    <row r="656" s="50" customFormat="1" spans="1:7">
      <c r="A656" s="66" t="s">
        <v>1210</v>
      </c>
      <c r="B656" s="67" t="s">
        <v>1211</v>
      </c>
      <c r="C656" s="68">
        <f>SUM(C657:C658)</f>
        <v>14</v>
      </c>
      <c r="D656" s="68">
        <v>8</v>
      </c>
      <c r="E656" s="68">
        <v>9</v>
      </c>
      <c r="F656" s="69">
        <f t="shared" si="22"/>
        <v>64</v>
      </c>
      <c r="G656" s="69">
        <f t="shared" si="21"/>
        <v>113</v>
      </c>
    </row>
    <row r="657" s="50" customFormat="1" spans="1:7">
      <c r="A657" s="66" t="s">
        <v>1212</v>
      </c>
      <c r="B657" s="67" t="s">
        <v>1213</v>
      </c>
      <c r="C657" s="68">
        <v>14</v>
      </c>
      <c r="D657" s="68">
        <v>8</v>
      </c>
      <c r="E657" s="68">
        <v>9</v>
      </c>
      <c r="F657" s="69">
        <f t="shared" si="22"/>
        <v>64</v>
      </c>
      <c r="G657" s="69">
        <f t="shared" si="21"/>
        <v>113</v>
      </c>
    </row>
    <row r="658" s="50" customFormat="1" spans="1:7">
      <c r="A658" s="66" t="s">
        <v>1214</v>
      </c>
      <c r="B658" s="67" t="s">
        <v>1215</v>
      </c>
      <c r="C658" s="68"/>
      <c r="D658" s="68"/>
      <c r="E658" s="68"/>
      <c r="F658" s="69" t="str">
        <f t="shared" si="22"/>
        <v/>
      </c>
      <c r="G658" s="69" t="str">
        <f t="shared" si="21"/>
        <v/>
      </c>
    </row>
    <row r="659" s="50" customFormat="1" spans="1:7">
      <c r="A659" s="66" t="s">
        <v>1216</v>
      </c>
      <c r="B659" s="67" t="s">
        <v>1217</v>
      </c>
      <c r="C659" s="68">
        <f>SUM(C660)</f>
        <v>0</v>
      </c>
      <c r="D659" s="68">
        <v>40</v>
      </c>
      <c r="E659" s="68">
        <v>40</v>
      </c>
      <c r="F659" s="69" t="str">
        <f t="shared" si="22"/>
        <v/>
      </c>
      <c r="G659" s="69">
        <f t="shared" si="21"/>
        <v>100</v>
      </c>
    </row>
    <row r="660" s="50" customFormat="1" spans="1:7">
      <c r="A660" s="66" t="s">
        <v>1218</v>
      </c>
      <c r="B660" s="67" t="s">
        <v>1219</v>
      </c>
      <c r="C660" s="68"/>
      <c r="D660" s="72">
        <v>40</v>
      </c>
      <c r="E660" s="68">
        <v>40</v>
      </c>
      <c r="F660" s="69" t="str">
        <f t="shared" ref="F660:F723" si="23">IF(C660=0,"",ROUND(E660/C660*100,1))</f>
        <v/>
      </c>
      <c r="G660" s="69">
        <f t="shared" si="21"/>
        <v>100</v>
      </c>
    </row>
    <row r="661" s="50" customFormat="1" spans="1:7">
      <c r="A661" s="66" t="s">
        <v>1220</v>
      </c>
      <c r="B661" s="67" t="s">
        <v>1221</v>
      </c>
      <c r="C661" s="68">
        <f>SUM(C662,C667,C682,C686,C698,C701,C705,C710,C714,C718,C721,C730,C732)</f>
        <v>18217</v>
      </c>
      <c r="D661" s="68">
        <v>12801</v>
      </c>
      <c r="E661" s="68">
        <v>17376</v>
      </c>
      <c r="F661" s="69">
        <f t="shared" si="23"/>
        <v>95</v>
      </c>
      <c r="G661" s="69">
        <f t="shared" si="21"/>
        <v>136</v>
      </c>
    </row>
    <row r="662" s="50" customFormat="1" spans="1:7">
      <c r="A662" s="66" t="s">
        <v>1222</v>
      </c>
      <c r="B662" s="67" t="s">
        <v>1223</v>
      </c>
      <c r="C662" s="68">
        <f>SUM(C663:C666)</f>
        <v>801</v>
      </c>
      <c r="D662" s="68">
        <v>773</v>
      </c>
      <c r="E662" s="68">
        <v>2026</v>
      </c>
      <c r="F662" s="69">
        <f t="shared" si="23"/>
        <v>253</v>
      </c>
      <c r="G662" s="69">
        <f t="shared" si="21"/>
        <v>262</v>
      </c>
    </row>
    <row r="663" s="50" customFormat="1" spans="1:7">
      <c r="A663" s="66" t="s">
        <v>1224</v>
      </c>
      <c r="B663" s="67" t="s">
        <v>114</v>
      </c>
      <c r="C663" s="71">
        <v>549</v>
      </c>
      <c r="D663" s="72">
        <v>604</v>
      </c>
      <c r="E663" s="71">
        <v>589</v>
      </c>
      <c r="F663" s="69">
        <f t="shared" si="23"/>
        <v>107</v>
      </c>
      <c r="G663" s="69">
        <f t="shared" si="21"/>
        <v>98</v>
      </c>
    </row>
    <row r="664" s="50" customFormat="1" spans="1:7">
      <c r="A664" s="66" t="s">
        <v>1225</v>
      </c>
      <c r="B664" s="67" t="s">
        <v>116</v>
      </c>
      <c r="C664" s="71">
        <v>232</v>
      </c>
      <c r="D664" s="72">
        <v>163</v>
      </c>
      <c r="E664" s="71">
        <v>27</v>
      </c>
      <c r="F664" s="69">
        <f t="shared" si="23"/>
        <v>12</v>
      </c>
      <c r="G664" s="69">
        <f t="shared" si="21"/>
        <v>17</v>
      </c>
    </row>
    <row r="665" s="50" customFormat="1" spans="1:7">
      <c r="A665" s="66" t="s">
        <v>1226</v>
      </c>
      <c r="B665" s="67" t="s">
        <v>118</v>
      </c>
      <c r="C665" s="71"/>
      <c r="D665" s="68"/>
      <c r="E665" s="71"/>
      <c r="F665" s="69" t="str">
        <f t="shared" si="23"/>
        <v/>
      </c>
      <c r="G665" s="69" t="str">
        <f t="shared" si="21"/>
        <v/>
      </c>
    </row>
    <row r="666" s="50" customFormat="1" spans="1:7">
      <c r="A666" s="66" t="s">
        <v>1227</v>
      </c>
      <c r="B666" s="67" t="s">
        <v>1228</v>
      </c>
      <c r="C666" s="71">
        <v>20</v>
      </c>
      <c r="D666" s="68">
        <v>6</v>
      </c>
      <c r="E666" s="71">
        <v>1410</v>
      </c>
      <c r="F666" s="69">
        <f t="shared" si="23"/>
        <v>7050</v>
      </c>
      <c r="G666" s="69">
        <f t="shared" si="21"/>
        <v>23500</v>
      </c>
    </row>
    <row r="667" s="50" customFormat="1" spans="1:7">
      <c r="A667" s="66" t="s">
        <v>1229</v>
      </c>
      <c r="B667" s="67" t="s">
        <v>1230</v>
      </c>
      <c r="C667" s="68">
        <f>SUM(C668:C681)</f>
        <v>107</v>
      </c>
      <c r="D667" s="68">
        <v>0</v>
      </c>
      <c r="E667" s="68">
        <v>50</v>
      </c>
      <c r="F667" s="69">
        <f t="shared" si="23"/>
        <v>47</v>
      </c>
      <c r="G667" s="69" t="str">
        <f t="shared" si="21"/>
        <v/>
      </c>
    </row>
    <row r="668" s="50" customFormat="1" spans="1:7">
      <c r="A668" s="66" t="s">
        <v>1231</v>
      </c>
      <c r="B668" s="67" t="s">
        <v>1232</v>
      </c>
      <c r="C668" s="68"/>
      <c r="D668" s="68"/>
      <c r="E668" s="68"/>
      <c r="F668" s="69" t="str">
        <f t="shared" si="23"/>
        <v/>
      </c>
      <c r="G668" s="69" t="str">
        <f t="shared" si="21"/>
        <v/>
      </c>
    </row>
    <row r="669" s="50" customFormat="1" spans="1:7">
      <c r="A669" s="66" t="s">
        <v>1233</v>
      </c>
      <c r="B669" s="67" t="s">
        <v>1234</v>
      </c>
      <c r="C669" s="68"/>
      <c r="D669" s="72"/>
      <c r="E669" s="68"/>
      <c r="F669" s="69" t="str">
        <f t="shared" si="23"/>
        <v/>
      </c>
      <c r="G669" s="69" t="str">
        <f t="shared" si="21"/>
        <v/>
      </c>
    </row>
    <row r="670" s="50" customFormat="1" spans="1:7">
      <c r="A670" s="66" t="s">
        <v>1235</v>
      </c>
      <c r="B670" s="67" t="s">
        <v>1236</v>
      </c>
      <c r="C670" s="68"/>
      <c r="D670" s="68"/>
      <c r="E670" s="68"/>
      <c r="F670" s="69" t="str">
        <f t="shared" si="23"/>
        <v/>
      </c>
      <c r="G670" s="69" t="str">
        <f t="shared" si="21"/>
        <v/>
      </c>
    </row>
    <row r="671" s="50" customFormat="1" spans="1:7">
      <c r="A671" s="66" t="s">
        <v>1237</v>
      </c>
      <c r="B671" s="67" t="s">
        <v>1238</v>
      </c>
      <c r="C671" s="68"/>
      <c r="D671" s="68"/>
      <c r="E671" s="68"/>
      <c r="F671" s="69" t="str">
        <f t="shared" si="23"/>
        <v/>
      </c>
      <c r="G671" s="69" t="str">
        <f t="shared" si="21"/>
        <v/>
      </c>
    </row>
    <row r="672" s="50" customFormat="1" spans="1:7">
      <c r="A672" s="66" t="s">
        <v>1239</v>
      </c>
      <c r="B672" s="67" t="s">
        <v>1240</v>
      </c>
      <c r="C672" s="68"/>
      <c r="D672" s="72"/>
      <c r="E672" s="68"/>
      <c r="F672" s="69" t="str">
        <f t="shared" si="23"/>
        <v/>
      </c>
      <c r="G672" s="69" t="str">
        <f t="shared" si="21"/>
        <v/>
      </c>
    </row>
    <row r="673" s="50" customFormat="1" spans="1:7">
      <c r="A673" s="66" t="s">
        <v>1241</v>
      </c>
      <c r="B673" s="67" t="s">
        <v>1242</v>
      </c>
      <c r="C673" s="68"/>
      <c r="D673" s="68"/>
      <c r="E673" s="68"/>
      <c r="F673" s="69" t="str">
        <f t="shared" si="23"/>
        <v/>
      </c>
      <c r="G673" s="69" t="str">
        <f t="shared" si="21"/>
        <v/>
      </c>
    </row>
    <row r="674" s="50" customFormat="1" spans="1:7">
      <c r="A674" s="66" t="s">
        <v>1243</v>
      </c>
      <c r="B674" s="67" t="s">
        <v>1244</v>
      </c>
      <c r="C674" s="68"/>
      <c r="D674" s="68"/>
      <c r="E674" s="68"/>
      <c r="F674" s="69" t="str">
        <f t="shared" si="23"/>
        <v/>
      </c>
      <c r="G674" s="69" t="str">
        <f t="shared" si="21"/>
        <v/>
      </c>
    </row>
    <row r="675" s="50" customFormat="1" spans="1:7">
      <c r="A675" s="66" t="s">
        <v>1245</v>
      </c>
      <c r="B675" s="67" t="s">
        <v>1246</v>
      </c>
      <c r="C675" s="68"/>
      <c r="D675" s="68"/>
      <c r="E675" s="68"/>
      <c r="F675" s="69" t="str">
        <f t="shared" si="23"/>
        <v/>
      </c>
      <c r="G675" s="69" t="str">
        <f t="shared" si="21"/>
        <v/>
      </c>
    </row>
    <row r="676" s="50" customFormat="1" spans="1:7">
      <c r="A676" s="66" t="s">
        <v>1247</v>
      </c>
      <c r="B676" s="67" t="s">
        <v>1248</v>
      </c>
      <c r="C676" s="68"/>
      <c r="D676" s="72"/>
      <c r="E676" s="68"/>
      <c r="F676" s="69" t="str">
        <f t="shared" si="23"/>
        <v/>
      </c>
      <c r="G676" s="69" t="str">
        <f t="shared" si="21"/>
        <v/>
      </c>
    </row>
    <row r="677" s="50" customFormat="1" spans="1:7">
      <c r="A677" s="66" t="s">
        <v>1249</v>
      </c>
      <c r="B677" s="67" t="s">
        <v>1250</v>
      </c>
      <c r="C677" s="68"/>
      <c r="D677" s="72"/>
      <c r="E677" s="68"/>
      <c r="F677" s="69" t="str">
        <f t="shared" si="23"/>
        <v/>
      </c>
      <c r="G677" s="69" t="str">
        <f t="shared" si="21"/>
        <v/>
      </c>
    </row>
    <row r="678" s="50" customFormat="1" spans="1:7">
      <c r="A678" s="66" t="s">
        <v>1251</v>
      </c>
      <c r="B678" s="67" t="s">
        <v>1252</v>
      </c>
      <c r="C678" s="68"/>
      <c r="D678" s="68"/>
      <c r="E678" s="68"/>
      <c r="F678" s="69" t="str">
        <f t="shared" si="23"/>
        <v/>
      </c>
      <c r="G678" s="69" t="str">
        <f t="shared" si="21"/>
        <v/>
      </c>
    </row>
    <row r="679" s="50" customFormat="1" spans="1:7">
      <c r="A679" s="66" t="s">
        <v>1253</v>
      </c>
      <c r="B679" s="67" t="s">
        <v>1254</v>
      </c>
      <c r="C679" s="68"/>
      <c r="D679" s="72"/>
      <c r="E679" s="68"/>
      <c r="F679" s="69" t="str">
        <f t="shared" si="23"/>
        <v/>
      </c>
      <c r="G679" s="69" t="str">
        <f t="shared" si="21"/>
        <v/>
      </c>
    </row>
    <row r="680" s="50" customFormat="1" spans="1:7">
      <c r="A680" s="66" t="s">
        <v>1255</v>
      </c>
      <c r="B680" s="67" t="s">
        <v>1256</v>
      </c>
      <c r="C680" s="68"/>
      <c r="D680" s="72"/>
      <c r="E680" s="68"/>
      <c r="F680" s="69" t="str">
        <f t="shared" si="23"/>
        <v/>
      </c>
      <c r="G680" s="69" t="str">
        <f t="shared" si="21"/>
        <v/>
      </c>
    </row>
    <row r="681" s="50" customFormat="1" spans="1:7">
      <c r="A681" s="66" t="s">
        <v>1257</v>
      </c>
      <c r="B681" s="67" t="s">
        <v>1258</v>
      </c>
      <c r="C681" s="68">
        <v>107</v>
      </c>
      <c r="D681" s="68"/>
      <c r="E681" s="68">
        <v>50</v>
      </c>
      <c r="F681" s="69">
        <f t="shared" si="23"/>
        <v>47</v>
      </c>
      <c r="G681" s="69" t="str">
        <f t="shared" si="21"/>
        <v/>
      </c>
    </row>
    <row r="682" s="50" customFormat="1" spans="1:7">
      <c r="A682" s="66" t="s">
        <v>1259</v>
      </c>
      <c r="B682" s="67" t="s">
        <v>1260</v>
      </c>
      <c r="C682" s="68">
        <f>SUM(C683:C685)</f>
        <v>2691</v>
      </c>
      <c r="D682" s="68">
        <v>1487</v>
      </c>
      <c r="E682" s="68">
        <v>1525</v>
      </c>
      <c r="F682" s="69">
        <f t="shared" si="23"/>
        <v>57</v>
      </c>
      <c r="G682" s="69">
        <f t="shared" si="21"/>
        <v>103</v>
      </c>
    </row>
    <row r="683" s="50" customFormat="1" spans="1:7">
      <c r="A683" s="66" t="s">
        <v>1261</v>
      </c>
      <c r="B683" s="67" t="s">
        <v>1262</v>
      </c>
      <c r="C683" s="71">
        <v>867</v>
      </c>
      <c r="D683" s="68">
        <v>622</v>
      </c>
      <c r="E683" s="71">
        <v>758</v>
      </c>
      <c r="F683" s="69">
        <f t="shared" si="23"/>
        <v>87</v>
      </c>
      <c r="G683" s="69">
        <f t="shared" si="21"/>
        <v>122</v>
      </c>
    </row>
    <row r="684" s="50" customFormat="1" spans="1:7">
      <c r="A684" s="66" t="s">
        <v>1263</v>
      </c>
      <c r="B684" s="67" t="s">
        <v>1264</v>
      </c>
      <c r="C684" s="71">
        <v>1154</v>
      </c>
      <c r="D684" s="68">
        <v>837</v>
      </c>
      <c r="E684" s="71">
        <v>766</v>
      </c>
      <c r="F684" s="69">
        <f t="shared" si="23"/>
        <v>66</v>
      </c>
      <c r="G684" s="69">
        <f t="shared" si="21"/>
        <v>92</v>
      </c>
    </row>
    <row r="685" s="50" customFormat="1" spans="1:7">
      <c r="A685" s="66" t="s">
        <v>1265</v>
      </c>
      <c r="B685" s="67" t="s">
        <v>1266</v>
      </c>
      <c r="C685" s="71">
        <v>670</v>
      </c>
      <c r="D685" s="68">
        <v>28</v>
      </c>
      <c r="E685" s="71">
        <v>1</v>
      </c>
      <c r="F685" s="69">
        <f t="shared" si="23"/>
        <v>0</v>
      </c>
      <c r="G685" s="69">
        <f t="shared" si="21"/>
        <v>4</v>
      </c>
    </row>
    <row r="686" s="50" customFormat="1" spans="1:7">
      <c r="A686" s="66" t="s">
        <v>1267</v>
      </c>
      <c r="B686" s="67" t="s">
        <v>1268</v>
      </c>
      <c r="C686" s="68">
        <f>SUM(C687:C697)</f>
        <v>4405</v>
      </c>
      <c r="D686" s="72">
        <v>3147</v>
      </c>
      <c r="E686" s="68">
        <v>5597</v>
      </c>
      <c r="F686" s="69">
        <f t="shared" si="23"/>
        <v>127</v>
      </c>
      <c r="G686" s="69">
        <f t="shared" si="21"/>
        <v>178</v>
      </c>
    </row>
    <row r="687" s="50" customFormat="1" spans="1:7">
      <c r="A687" s="66" t="s">
        <v>1269</v>
      </c>
      <c r="B687" s="67" t="s">
        <v>1270</v>
      </c>
      <c r="C687" s="71">
        <v>720</v>
      </c>
      <c r="D687" s="68">
        <v>1519</v>
      </c>
      <c r="E687" s="71">
        <v>733</v>
      </c>
      <c r="F687" s="69">
        <f t="shared" si="23"/>
        <v>102</v>
      </c>
      <c r="G687" s="69">
        <f t="shared" si="21"/>
        <v>48</v>
      </c>
    </row>
    <row r="688" s="50" customFormat="1" spans="1:7">
      <c r="A688" s="66" t="s">
        <v>1271</v>
      </c>
      <c r="B688" s="67" t="s">
        <v>1272</v>
      </c>
      <c r="C688" s="71">
        <v>156</v>
      </c>
      <c r="D688" s="68">
        <v>130</v>
      </c>
      <c r="E688" s="71"/>
      <c r="F688" s="69">
        <f t="shared" si="23"/>
        <v>0</v>
      </c>
      <c r="G688" s="69">
        <f t="shared" si="21"/>
        <v>0</v>
      </c>
    </row>
    <row r="689" s="50" customFormat="1" spans="1:7">
      <c r="A689" s="66" t="s">
        <v>1273</v>
      </c>
      <c r="B689" s="67" t="s">
        <v>1274</v>
      </c>
      <c r="C689" s="71">
        <v>130</v>
      </c>
      <c r="D689" s="68">
        <v>51</v>
      </c>
      <c r="E689" s="71">
        <v>77</v>
      </c>
      <c r="F689" s="69">
        <f t="shared" si="23"/>
        <v>59</v>
      </c>
      <c r="G689" s="69">
        <f t="shared" si="21"/>
        <v>151</v>
      </c>
    </row>
    <row r="690" s="50" customFormat="1" spans="1:7">
      <c r="A690" s="66" t="s">
        <v>1275</v>
      </c>
      <c r="B690" s="67" t="s">
        <v>1276</v>
      </c>
      <c r="C690" s="68"/>
      <c r="D690" s="72"/>
      <c r="E690" s="68"/>
      <c r="F690" s="69" t="str">
        <f t="shared" si="23"/>
        <v/>
      </c>
      <c r="G690" s="69" t="str">
        <f t="shared" si="21"/>
        <v/>
      </c>
    </row>
    <row r="691" s="50" customFormat="1" spans="1:7">
      <c r="A691" s="66" t="s">
        <v>1277</v>
      </c>
      <c r="B691" s="67" t="s">
        <v>1278</v>
      </c>
      <c r="C691" s="68"/>
      <c r="D691" s="68"/>
      <c r="E691" s="68"/>
      <c r="F691" s="69" t="str">
        <f t="shared" si="23"/>
        <v/>
      </c>
      <c r="G691" s="69" t="str">
        <f t="shared" si="21"/>
        <v/>
      </c>
    </row>
    <row r="692" s="50" customFormat="1" spans="1:7">
      <c r="A692" s="66" t="s">
        <v>1279</v>
      </c>
      <c r="B692" s="67" t="s">
        <v>1280</v>
      </c>
      <c r="C692" s="68"/>
      <c r="D692" s="68"/>
      <c r="E692" s="68"/>
      <c r="F692" s="69" t="str">
        <f t="shared" si="23"/>
        <v/>
      </c>
      <c r="G692" s="69" t="str">
        <f t="shared" si="21"/>
        <v/>
      </c>
    </row>
    <row r="693" s="50" customFormat="1" spans="1:7">
      <c r="A693" s="66" t="s">
        <v>1281</v>
      </c>
      <c r="B693" s="67" t="s">
        <v>1282</v>
      </c>
      <c r="C693" s="68"/>
      <c r="D693" s="72"/>
      <c r="E693" s="68"/>
      <c r="F693" s="69" t="str">
        <f t="shared" si="23"/>
        <v/>
      </c>
      <c r="G693" s="69" t="str">
        <f t="shared" si="21"/>
        <v/>
      </c>
    </row>
    <row r="694" s="50" customFormat="1" spans="1:7">
      <c r="A694" s="66" t="s">
        <v>1283</v>
      </c>
      <c r="B694" s="67" t="s">
        <v>1284</v>
      </c>
      <c r="C694" s="71">
        <v>2362</v>
      </c>
      <c r="D694" s="72">
        <v>913</v>
      </c>
      <c r="E694" s="71">
        <v>4373</v>
      </c>
      <c r="F694" s="69">
        <f t="shared" si="23"/>
        <v>185</v>
      </c>
      <c r="G694" s="69">
        <f t="shared" si="21"/>
        <v>479</v>
      </c>
    </row>
    <row r="695" s="50" customFormat="1" spans="1:7">
      <c r="A695" s="66" t="s">
        <v>1285</v>
      </c>
      <c r="B695" s="67" t="s">
        <v>1286</v>
      </c>
      <c r="C695" s="71">
        <v>278</v>
      </c>
      <c r="D695" s="68">
        <v>47</v>
      </c>
      <c r="E695" s="71"/>
      <c r="F695" s="69">
        <f t="shared" si="23"/>
        <v>0</v>
      </c>
      <c r="G695" s="69">
        <f t="shared" si="21"/>
        <v>0</v>
      </c>
    </row>
    <row r="696" s="50" customFormat="1" spans="1:7">
      <c r="A696" s="66" t="s">
        <v>1287</v>
      </c>
      <c r="B696" s="67" t="s">
        <v>1288</v>
      </c>
      <c r="C696" s="71">
        <v>5</v>
      </c>
      <c r="D696" s="68">
        <v>5</v>
      </c>
      <c r="E696" s="71"/>
      <c r="F696" s="69">
        <f t="shared" si="23"/>
        <v>0</v>
      </c>
      <c r="G696" s="69">
        <f t="shared" si="21"/>
        <v>0</v>
      </c>
    </row>
    <row r="697" s="50" customFormat="1" spans="1:7">
      <c r="A697" s="66" t="s">
        <v>1289</v>
      </c>
      <c r="B697" s="67" t="s">
        <v>1290</v>
      </c>
      <c r="C697" s="71">
        <v>754</v>
      </c>
      <c r="D697" s="68">
        <v>482</v>
      </c>
      <c r="E697" s="71">
        <v>414</v>
      </c>
      <c r="F697" s="69">
        <f t="shared" si="23"/>
        <v>55</v>
      </c>
      <c r="G697" s="69">
        <f t="shared" si="21"/>
        <v>86</v>
      </c>
    </row>
    <row r="698" s="50" customFormat="1" spans="1:7">
      <c r="A698" s="66" t="s">
        <v>1291</v>
      </c>
      <c r="B698" s="67" t="s">
        <v>1292</v>
      </c>
      <c r="C698" s="68">
        <f>SUM(C699:C700)</f>
        <v>45</v>
      </c>
      <c r="D698" s="79"/>
      <c r="E698" s="68"/>
      <c r="F698" s="69">
        <f t="shared" si="23"/>
        <v>0</v>
      </c>
      <c r="G698" s="69" t="str">
        <f t="shared" si="21"/>
        <v/>
      </c>
    </row>
    <row r="699" s="50" customFormat="1" spans="1:7">
      <c r="A699" s="66" t="s">
        <v>1293</v>
      </c>
      <c r="B699" s="67" t="s">
        <v>1294</v>
      </c>
      <c r="C699" s="68">
        <v>45</v>
      </c>
      <c r="D699" s="79"/>
      <c r="E699" s="68"/>
      <c r="F699" s="69">
        <f t="shared" si="23"/>
        <v>0</v>
      </c>
      <c r="G699" s="69" t="str">
        <f t="shared" si="21"/>
        <v/>
      </c>
    </row>
    <row r="700" s="50" customFormat="1" spans="1:7">
      <c r="A700" s="66" t="s">
        <v>1295</v>
      </c>
      <c r="B700" s="67" t="s">
        <v>1296</v>
      </c>
      <c r="C700" s="68"/>
      <c r="D700" s="79"/>
      <c r="E700" s="68"/>
      <c r="F700" s="69" t="str">
        <f t="shared" si="23"/>
        <v/>
      </c>
      <c r="G700" s="69" t="str">
        <f t="shared" si="21"/>
        <v/>
      </c>
    </row>
    <row r="701" s="50" customFormat="1" spans="1:7">
      <c r="A701" s="66" t="s">
        <v>1297</v>
      </c>
      <c r="B701" s="67" t="s">
        <v>1298</v>
      </c>
      <c r="C701" s="68">
        <f>SUM(C702:C704)</f>
        <v>5336</v>
      </c>
      <c r="D701" s="68">
        <v>2424</v>
      </c>
      <c r="E701" s="68">
        <v>3140</v>
      </c>
      <c r="F701" s="69">
        <f t="shared" si="23"/>
        <v>59</v>
      </c>
      <c r="G701" s="69">
        <f t="shared" si="21"/>
        <v>130</v>
      </c>
    </row>
    <row r="702" s="50" customFormat="1" spans="1:7">
      <c r="A702" s="66" t="s">
        <v>1299</v>
      </c>
      <c r="B702" s="67" t="s">
        <v>1300</v>
      </c>
      <c r="C702" s="68"/>
      <c r="D702" s="68"/>
      <c r="E702" s="68"/>
      <c r="F702" s="69" t="str">
        <f t="shared" si="23"/>
        <v/>
      </c>
      <c r="G702" s="69" t="str">
        <f t="shared" si="21"/>
        <v/>
      </c>
    </row>
    <row r="703" s="50" customFormat="1" spans="1:7">
      <c r="A703" s="66" t="s">
        <v>1301</v>
      </c>
      <c r="B703" s="67" t="s">
        <v>1302</v>
      </c>
      <c r="C703" s="71">
        <v>5336</v>
      </c>
      <c r="D703" s="68">
        <v>2424</v>
      </c>
      <c r="E703" s="71">
        <v>3140</v>
      </c>
      <c r="F703" s="69">
        <f t="shared" si="23"/>
        <v>59</v>
      </c>
      <c r="G703" s="69">
        <f t="shared" si="21"/>
        <v>130</v>
      </c>
    </row>
    <row r="704" s="50" customFormat="1" spans="1:7">
      <c r="A704" s="66" t="s">
        <v>1303</v>
      </c>
      <c r="B704" s="67" t="s">
        <v>1304</v>
      </c>
      <c r="C704" s="68"/>
      <c r="D704" s="68"/>
      <c r="E704" s="68"/>
      <c r="F704" s="69" t="str">
        <f t="shared" si="23"/>
        <v/>
      </c>
      <c r="G704" s="69" t="str">
        <f t="shared" si="21"/>
        <v/>
      </c>
    </row>
    <row r="705" s="50" customFormat="1" spans="1:7">
      <c r="A705" s="66" t="s">
        <v>1305</v>
      </c>
      <c r="B705" s="67" t="s">
        <v>1306</v>
      </c>
      <c r="C705" s="68">
        <f>SUM(C706:C709)</f>
        <v>2479</v>
      </c>
      <c r="D705" s="68">
        <v>2542</v>
      </c>
      <c r="E705" s="68">
        <v>2480</v>
      </c>
      <c r="F705" s="69">
        <f t="shared" si="23"/>
        <v>100</v>
      </c>
      <c r="G705" s="69">
        <f t="shared" si="21"/>
        <v>98</v>
      </c>
    </row>
    <row r="706" s="50" customFormat="1" spans="1:7">
      <c r="A706" s="66" t="s">
        <v>1307</v>
      </c>
      <c r="B706" s="67" t="s">
        <v>1308</v>
      </c>
      <c r="C706" s="71">
        <v>1106</v>
      </c>
      <c r="D706" s="68">
        <v>1111</v>
      </c>
      <c r="E706" s="71">
        <v>277</v>
      </c>
      <c r="F706" s="69">
        <f t="shared" si="23"/>
        <v>25</v>
      </c>
      <c r="G706" s="69">
        <f t="shared" si="21"/>
        <v>25</v>
      </c>
    </row>
    <row r="707" s="50" customFormat="1" spans="1:7">
      <c r="A707" s="66" t="s">
        <v>1309</v>
      </c>
      <c r="B707" s="67" t="s">
        <v>1310</v>
      </c>
      <c r="C707" s="71">
        <v>1373</v>
      </c>
      <c r="D707" s="68">
        <v>1431</v>
      </c>
      <c r="E707" s="71">
        <v>2077</v>
      </c>
      <c r="F707" s="69">
        <f t="shared" si="23"/>
        <v>151</v>
      </c>
      <c r="G707" s="69">
        <f t="shared" si="21"/>
        <v>145</v>
      </c>
    </row>
    <row r="708" s="50" customFormat="1" spans="1:7">
      <c r="A708" s="66" t="s">
        <v>1311</v>
      </c>
      <c r="B708" s="67" t="s">
        <v>1312</v>
      </c>
      <c r="C708" s="68"/>
      <c r="D708" s="68"/>
      <c r="E708" s="68"/>
      <c r="F708" s="69" t="str">
        <f t="shared" si="23"/>
        <v/>
      </c>
      <c r="G708" s="69" t="str">
        <f t="shared" si="21"/>
        <v/>
      </c>
    </row>
    <row r="709" s="50" customFormat="1" spans="1:7">
      <c r="A709" s="66" t="s">
        <v>1313</v>
      </c>
      <c r="B709" s="67" t="s">
        <v>1314</v>
      </c>
      <c r="C709" s="68"/>
      <c r="D709" s="68"/>
      <c r="E709" s="68">
        <v>126</v>
      </c>
      <c r="F709" s="69" t="str">
        <f t="shared" si="23"/>
        <v/>
      </c>
      <c r="G709" s="69" t="str">
        <f t="shared" si="21"/>
        <v/>
      </c>
    </row>
    <row r="710" s="50" customFormat="1" spans="1:7">
      <c r="A710" s="66" t="s">
        <v>1315</v>
      </c>
      <c r="B710" s="67" t="s">
        <v>1316</v>
      </c>
      <c r="C710" s="68">
        <f>SUM(C711:C713)</f>
        <v>1859</v>
      </c>
      <c r="D710" s="72">
        <v>1855</v>
      </c>
      <c r="E710" s="68">
        <v>1938</v>
      </c>
      <c r="F710" s="69">
        <f t="shared" si="23"/>
        <v>104</v>
      </c>
      <c r="G710" s="69">
        <f t="shared" si="21"/>
        <v>105</v>
      </c>
    </row>
    <row r="711" s="50" customFormat="1" spans="1:7">
      <c r="A711" s="66" t="s">
        <v>1317</v>
      </c>
      <c r="B711" s="67" t="s">
        <v>1318</v>
      </c>
      <c r="C711" s="68"/>
      <c r="D711" s="68"/>
      <c r="E711" s="68"/>
      <c r="F711" s="69" t="str">
        <f t="shared" si="23"/>
        <v/>
      </c>
      <c r="G711" s="69" t="str">
        <f t="shared" si="21"/>
        <v/>
      </c>
    </row>
    <row r="712" s="50" customFormat="1" spans="1:7">
      <c r="A712" s="66" t="s">
        <v>1319</v>
      </c>
      <c r="B712" s="67" t="s">
        <v>1320</v>
      </c>
      <c r="C712" s="71">
        <v>1859</v>
      </c>
      <c r="D712" s="68">
        <v>1855</v>
      </c>
      <c r="E712" s="71">
        <v>1938</v>
      </c>
      <c r="F712" s="69">
        <f t="shared" si="23"/>
        <v>104</v>
      </c>
      <c r="G712" s="69">
        <f t="shared" ref="G712:G775" si="24">IF(D712=0,"",ROUND(E712/D712*100,1))</f>
        <v>105</v>
      </c>
    </row>
    <row r="713" s="50" customFormat="1" spans="1:7">
      <c r="A713" s="66" t="s">
        <v>1321</v>
      </c>
      <c r="B713" s="67" t="s">
        <v>1322</v>
      </c>
      <c r="C713" s="68"/>
      <c r="D713" s="68"/>
      <c r="E713" s="68"/>
      <c r="F713" s="69" t="str">
        <f t="shared" si="23"/>
        <v/>
      </c>
      <c r="G713" s="69" t="str">
        <f t="shared" si="24"/>
        <v/>
      </c>
    </row>
    <row r="714" s="50" customFormat="1" spans="1:7">
      <c r="A714" s="66" t="s">
        <v>1323</v>
      </c>
      <c r="B714" s="67" t="s">
        <v>1324</v>
      </c>
      <c r="C714" s="68">
        <f>SUM(C715:C717)</f>
        <v>114</v>
      </c>
      <c r="D714" s="68">
        <v>256</v>
      </c>
      <c r="E714" s="68">
        <v>150</v>
      </c>
      <c r="F714" s="69">
        <f t="shared" si="23"/>
        <v>132</v>
      </c>
      <c r="G714" s="69">
        <f t="shared" si="24"/>
        <v>59</v>
      </c>
    </row>
    <row r="715" s="50" customFormat="1" spans="1:7">
      <c r="A715" s="66" t="s">
        <v>1325</v>
      </c>
      <c r="B715" s="67" t="s">
        <v>1326</v>
      </c>
      <c r="C715" s="71">
        <v>114</v>
      </c>
      <c r="D715" s="68">
        <v>256</v>
      </c>
      <c r="E715" s="71">
        <v>150</v>
      </c>
      <c r="F715" s="69">
        <f t="shared" si="23"/>
        <v>132</v>
      </c>
      <c r="G715" s="69">
        <f t="shared" si="24"/>
        <v>59</v>
      </c>
    </row>
    <row r="716" s="50" customFormat="1" spans="1:7">
      <c r="A716" s="66" t="s">
        <v>1327</v>
      </c>
      <c r="B716" s="67" t="s">
        <v>1328</v>
      </c>
      <c r="C716" s="68"/>
      <c r="D716" s="68"/>
      <c r="E716" s="68"/>
      <c r="F716" s="69" t="str">
        <f t="shared" si="23"/>
        <v/>
      </c>
      <c r="G716" s="69" t="str">
        <f t="shared" si="24"/>
        <v/>
      </c>
    </row>
    <row r="717" s="50" customFormat="1" spans="1:7">
      <c r="A717" s="66" t="s">
        <v>1329</v>
      </c>
      <c r="B717" s="67" t="s">
        <v>1330</v>
      </c>
      <c r="C717" s="68"/>
      <c r="D717" s="68"/>
      <c r="E717" s="68"/>
      <c r="F717" s="69" t="str">
        <f t="shared" si="23"/>
        <v/>
      </c>
      <c r="G717" s="69" t="str">
        <f t="shared" si="24"/>
        <v/>
      </c>
    </row>
    <row r="718" s="50" customFormat="1" spans="1:7">
      <c r="A718" s="66" t="s">
        <v>1331</v>
      </c>
      <c r="B718" s="67" t="s">
        <v>1332</v>
      </c>
      <c r="C718" s="68">
        <f>SUM(C719:C720)</f>
        <v>114</v>
      </c>
      <c r="D718" s="68">
        <v>42</v>
      </c>
      <c r="E718" s="68">
        <v>141</v>
      </c>
      <c r="F718" s="69">
        <f t="shared" si="23"/>
        <v>124</v>
      </c>
      <c r="G718" s="69">
        <f t="shared" si="24"/>
        <v>336</v>
      </c>
    </row>
    <row r="719" s="50" customFormat="1" spans="1:7">
      <c r="A719" s="66" t="s">
        <v>1333</v>
      </c>
      <c r="B719" s="67" t="s">
        <v>1334</v>
      </c>
      <c r="C719" s="71">
        <v>98</v>
      </c>
      <c r="D719" s="68">
        <v>42</v>
      </c>
      <c r="E719" s="71">
        <v>43</v>
      </c>
      <c r="F719" s="69">
        <f t="shared" si="23"/>
        <v>44</v>
      </c>
      <c r="G719" s="69">
        <f t="shared" si="24"/>
        <v>102</v>
      </c>
    </row>
    <row r="720" s="50" customFormat="1" spans="1:7">
      <c r="A720" s="66" t="s">
        <v>1335</v>
      </c>
      <c r="B720" s="67" t="s">
        <v>1336</v>
      </c>
      <c r="C720" s="71">
        <v>16</v>
      </c>
      <c r="D720" s="68"/>
      <c r="E720" s="71">
        <v>98</v>
      </c>
      <c r="F720" s="69">
        <f t="shared" si="23"/>
        <v>613</v>
      </c>
      <c r="G720" s="69" t="str">
        <f t="shared" si="24"/>
        <v/>
      </c>
    </row>
    <row r="721" s="50" customFormat="1" spans="1:7">
      <c r="A721" s="66" t="s">
        <v>1337</v>
      </c>
      <c r="B721" s="67" t="s">
        <v>1338</v>
      </c>
      <c r="C721" s="68">
        <f>SUM(C722:C729)</f>
        <v>260</v>
      </c>
      <c r="D721" s="68">
        <v>275</v>
      </c>
      <c r="E721" s="68">
        <v>239</v>
      </c>
      <c r="F721" s="69">
        <f t="shared" si="23"/>
        <v>92</v>
      </c>
      <c r="G721" s="69">
        <f t="shared" si="24"/>
        <v>87</v>
      </c>
    </row>
    <row r="722" s="50" customFormat="1" spans="1:7">
      <c r="A722" s="66" t="s">
        <v>1339</v>
      </c>
      <c r="B722" s="67" t="s">
        <v>114</v>
      </c>
      <c r="C722" s="71">
        <v>226</v>
      </c>
      <c r="D722" s="68">
        <v>237</v>
      </c>
      <c r="E722" s="71">
        <v>229</v>
      </c>
      <c r="F722" s="69">
        <f t="shared" si="23"/>
        <v>101</v>
      </c>
      <c r="G722" s="69">
        <f t="shared" si="24"/>
        <v>97</v>
      </c>
    </row>
    <row r="723" s="50" customFormat="1" spans="1:7">
      <c r="A723" s="66" t="s">
        <v>1340</v>
      </c>
      <c r="B723" s="67" t="s">
        <v>116</v>
      </c>
      <c r="C723" s="71">
        <v>32</v>
      </c>
      <c r="D723" s="68">
        <v>23</v>
      </c>
      <c r="E723" s="71">
        <v>10</v>
      </c>
      <c r="F723" s="69">
        <f t="shared" si="23"/>
        <v>31</v>
      </c>
      <c r="G723" s="69">
        <f t="shared" si="24"/>
        <v>44</v>
      </c>
    </row>
    <row r="724" s="50" customFormat="1" spans="1:7">
      <c r="A724" s="66" t="s">
        <v>1341</v>
      </c>
      <c r="B724" s="67" t="s">
        <v>118</v>
      </c>
      <c r="C724" s="68"/>
      <c r="D724" s="68"/>
      <c r="E724" s="68"/>
      <c r="F724" s="69" t="str">
        <f t="shared" ref="F724:F787" si="25">IF(C724=0,"",ROUND(E724/C724*100,1))</f>
        <v/>
      </c>
      <c r="G724" s="69" t="str">
        <f t="shared" si="24"/>
        <v/>
      </c>
    </row>
    <row r="725" s="50" customFormat="1" spans="1:7">
      <c r="A725" s="66" t="s">
        <v>1342</v>
      </c>
      <c r="B725" s="67" t="s">
        <v>215</v>
      </c>
      <c r="C725" s="68"/>
      <c r="D725" s="68"/>
      <c r="E725" s="68"/>
      <c r="F725" s="69" t="str">
        <f t="shared" si="25"/>
        <v/>
      </c>
      <c r="G725" s="69" t="str">
        <f t="shared" si="24"/>
        <v/>
      </c>
    </row>
    <row r="726" s="50" customFormat="1" spans="1:7">
      <c r="A726" s="66" t="s">
        <v>1343</v>
      </c>
      <c r="B726" s="67" t="s">
        <v>1344</v>
      </c>
      <c r="C726" s="68"/>
      <c r="D726" s="68"/>
      <c r="E726" s="68"/>
      <c r="F726" s="69" t="str">
        <f t="shared" si="25"/>
        <v/>
      </c>
      <c r="G726" s="69" t="str">
        <f t="shared" si="24"/>
        <v/>
      </c>
    </row>
    <row r="727" s="50" customFormat="1" spans="1:7">
      <c r="A727" s="66" t="s">
        <v>1345</v>
      </c>
      <c r="B727" s="67" t="s">
        <v>1346</v>
      </c>
      <c r="C727" s="68"/>
      <c r="D727" s="68"/>
      <c r="E727" s="68"/>
      <c r="F727" s="69" t="str">
        <f t="shared" si="25"/>
        <v/>
      </c>
      <c r="G727" s="69" t="str">
        <f t="shared" si="24"/>
        <v/>
      </c>
    </row>
    <row r="728" s="50" customFormat="1" spans="1:7">
      <c r="A728" s="66" t="s">
        <v>1347</v>
      </c>
      <c r="B728" s="67" t="s">
        <v>132</v>
      </c>
      <c r="C728" s="68"/>
      <c r="D728" s="68"/>
      <c r="E728" s="68"/>
      <c r="F728" s="69" t="str">
        <f t="shared" si="25"/>
        <v/>
      </c>
      <c r="G728" s="69" t="str">
        <f t="shared" si="24"/>
        <v/>
      </c>
    </row>
    <row r="729" s="50" customFormat="1" spans="1:7">
      <c r="A729" s="66" t="s">
        <v>1348</v>
      </c>
      <c r="B729" s="67" t="s">
        <v>1349</v>
      </c>
      <c r="C729" s="71">
        <v>2</v>
      </c>
      <c r="D729" s="68">
        <v>15</v>
      </c>
      <c r="E729" s="71"/>
      <c r="F729" s="69">
        <f t="shared" si="25"/>
        <v>0</v>
      </c>
      <c r="G729" s="69">
        <f t="shared" si="24"/>
        <v>0</v>
      </c>
    </row>
    <row r="730" s="50" customFormat="1" spans="1:7">
      <c r="A730" s="66" t="s">
        <v>1350</v>
      </c>
      <c r="B730" s="67" t="s">
        <v>1351</v>
      </c>
      <c r="C730" s="68">
        <f>SUM(C731)</f>
        <v>0</v>
      </c>
      <c r="D730" s="68">
        <v>0</v>
      </c>
      <c r="E730" s="68"/>
      <c r="F730" s="69" t="str">
        <f t="shared" si="25"/>
        <v/>
      </c>
      <c r="G730" s="69" t="str">
        <f t="shared" si="24"/>
        <v/>
      </c>
    </row>
    <row r="731" s="50" customFormat="1" spans="1:7">
      <c r="A731" s="66" t="s">
        <v>1352</v>
      </c>
      <c r="B731" s="67" t="s">
        <v>1353</v>
      </c>
      <c r="C731" s="68"/>
      <c r="D731" s="68"/>
      <c r="E731" s="68"/>
      <c r="F731" s="69" t="str">
        <f t="shared" si="25"/>
        <v/>
      </c>
      <c r="G731" s="69" t="str">
        <f t="shared" si="24"/>
        <v/>
      </c>
    </row>
    <row r="732" s="50" customFormat="1" spans="1:7">
      <c r="A732" s="66" t="s">
        <v>1354</v>
      </c>
      <c r="B732" s="81" t="s">
        <v>1355</v>
      </c>
      <c r="C732" s="68">
        <f>SUM(C733)</f>
        <v>6</v>
      </c>
      <c r="D732" s="68">
        <v>0</v>
      </c>
      <c r="E732" s="68">
        <v>92</v>
      </c>
      <c r="F732" s="69">
        <f t="shared" si="25"/>
        <v>1533</v>
      </c>
      <c r="G732" s="69" t="str">
        <f t="shared" si="24"/>
        <v/>
      </c>
    </row>
    <row r="733" s="50" customFormat="1" spans="1:7">
      <c r="A733" s="66" t="s">
        <v>1356</v>
      </c>
      <c r="B733" s="81" t="s">
        <v>1357</v>
      </c>
      <c r="C733" s="71">
        <v>6</v>
      </c>
      <c r="D733" s="68"/>
      <c r="E733" s="71">
        <v>92</v>
      </c>
      <c r="F733" s="69">
        <f t="shared" si="25"/>
        <v>1533</v>
      </c>
      <c r="G733" s="69" t="str">
        <f t="shared" si="24"/>
        <v/>
      </c>
    </row>
    <row r="734" s="50" customFormat="1" spans="1:7">
      <c r="A734" s="66" t="s">
        <v>1358</v>
      </c>
      <c r="B734" s="81" t="s">
        <v>1359</v>
      </c>
      <c r="C734" s="68">
        <f>SUM(C735,C745,C749,C758,C765,C772,C778,C781,C784,C785,C787,C793,C794,C795,C806)</f>
        <v>275</v>
      </c>
      <c r="D734" s="68">
        <v>6479</v>
      </c>
      <c r="E734" s="68">
        <v>130</v>
      </c>
      <c r="F734" s="69">
        <f t="shared" si="25"/>
        <v>47</v>
      </c>
      <c r="G734" s="69">
        <f t="shared" si="24"/>
        <v>2</v>
      </c>
    </row>
    <row r="735" s="50" customFormat="1" spans="1:7">
      <c r="A735" s="66" t="s">
        <v>1360</v>
      </c>
      <c r="B735" s="81" t="s">
        <v>1361</v>
      </c>
      <c r="C735" s="68">
        <f>SUM(C736:C744)</f>
        <v>138</v>
      </c>
      <c r="D735" s="68">
        <v>298</v>
      </c>
      <c r="E735" s="68"/>
      <c r="F735" s="69">
        <f t="shared" si="25"/>
        <v>0</v>
      </c>
      <c r="G735" s="69">
        <f t="shared" si="24"/>
        <v>0</v>
      </c>
    </row>
    <row r="736" s="50" customFormat="1" spans="1:7">
      <c r="A736" s="66" t="s">
        <v>1362</v>
      </c>
      <c r="B736" s="81" t="s">
        <v>114</v>
      </c>
      <c r="C736" s="71">
        <v>133</v>
      </c>
      <c r="D736" s="68">
        <v>189</v>
      </c>
      <c r="E736" s="71"/>
      <c r="F736" s="69">
        <f t="shared" si="25"/>
        <v>0</v>
      </c>
      <c r="G736" s="69">
        <f t="shared" si="24"/>
        <v>0</v>
      </c>
    </row>
    <row r="737" s="50" customFormat="1" spans="1:7">
      <c r="A737" s="66" t="s">
        <v>1363</v>
      </c>
      <c r="B737" s="81" t="s">
        <v>116</v>
      </c>
      <c r="C737" s="71">
        <v>5</v>
      </c>
      <c r="D737" s="68">
        <v>109</v>
      </c>
      <c r="E737" s="71"/>
      <c r="F737" s="69">
        <f t="shared" si="25"/>
        <v>0</v>
      </c>
      <c r="G737" s="69">
        <f t="shared" si="24"/>
        <v>0</v>
      </c>
    </row>
    <row r="738" s="50" customFormat="1" spans="1:7">
      <c r="A738" s="66" t="s">
        <v>1364</v>
      </c>
      <c r="B738" s="81" t="s">
        <v>118</v>
      </c>
      <c r="C738" s="68"/>
      <c r="D738" s="68"/>
      <c r="E738" s="68"/>
      <c r="F738" s="69" t="str">
        <f t="shared" si="25"/>
        <v/>
      </c>
      <c r="G738" s="69" t="str">
        <f t="shared" si="24"/>
        <v/>
      </c>
    </row>
    <row r="739" s="50" customFormat="1" spans="1:7">
      <c r="A739" s="66" t="s">
        <v>1365</v>
      </c>
      <c r="B739" s="81" t="s">
        <v>1366</v>
      </c>
      <c r="C739" s="68"/>
      <c r="D739" s="68"/>
      <c r="E739" s="68"/>
      <c r="F739" s="69" t="str">
        <f t="shared" si="25"/>
        <v/>
      </c>
      <c r="G739" s="69" t="str">
        <f t="shared" si="24"/>
        <v/>
      </c>
    </row>
    <row r="740" s="50" customFormat="1" spans="1:7">
      <c r="A740" s="66" t="s">
        <v>1367</v>
      </c>
      <c r="B740" s="81" t="s">
        <v>1368</v>
      </c>
      <c r="C740" s="68"/>
      <c r="D740" s="68"/>
      <c r="E740" s="68"/>
      <c r="F740" s="69" t="str">
        <f t="shared" si="25"/>
        <v/>
      </c>
      <c r="G740" s="69" t="str">
        <f t="shared" si="24"/>
        <v/>
      </c>
    </row>
    <row r="741" s="50" customFormat="1" spans="1:7">
      <c r="A741" s="66" t="s">
        <v>1369</v>
      </c>
      <c r="B741" s="81" t="s">
        <v>1370</v>
      </c>
      <c r="C741" s="68"/>
      <c r="D741" s="68"/>
      <c r="E741" s="68"/>
      <c r="F741" s="69" t="str">
        <f t="shared" si="25"/>
        <v/>
      </c>
      <c r="G741" s="69" t="str">
        <f t="shared" si="24"/>
        <v/>
      </c>
    </row>
    <row r="742" s="50" customFormat="1" spans="1:7">
      <c r="A742" s="66" t="s">
        <v>1371</v>
      </c>
      <c r="B742" s="81" t="s">
        <v>1372</v>
      </c>
      <c r="C742" s="68"/>
      <c r="D742" s="68"/>
      <c r="E742" s="68"/>
      <c r="F742" s="69" t="str">
        <f t="shared" si="25"/>
        <v/>
      </c>
      <c r="G742" s="69" t="str">
        <f t="shared" si="24"/>
        <v/>
      </c>
    </row>
    <row r="743" s="50" customFormat="1" spans="1:7">
      <c r="A743" s="66" t="s">
        <v>1373</v>
      </c>
      <c r="B743" s="81" t="s">
        <v>1374</v>
      </c>
      <c r="C743" s="68"/>
      <c r="D743" s="68"/>
      <c r="E743" s="68"/>
      <c r="F743" s="69" t="str">
        <f t="shared" si="25"/>
        <v/>
      </c>
      <c r="G743" s="69" t="str">
        <f t="shared" si="24"/>
        <v/>
      </c>
    </row>
    <row r="744" s="50" customFormat="1" spans="1:7">
      <c r="A744" s="66" t="s">
        <v>1375</v>
      </c>
      <c r="B744" s="81" t="s">
        <v>1376</v>
      </c>
      <c r="C744" s="68"/>
      <c r="D744" s="68"/>
      <c r="E744" s="68"/>
      <c r="F744" s="69" t="str">
        <f t="shared" si="25"/>
        <v/>
      </c>
      <c r="G744" s="69" t="str">
        <f t="shared" si="24"/>
        <v/>
      </c>
    </row>
    <row r="745" s="50" customFormat="1" spans="1:7">
      <c r="A745" s="66" t="s">
        <v>1377</v>
      </c>
      <c r="B745" s="81" t="s">
        <v>1378</v>
      </c>
      <c r="C745" s="68">
        <f>SUM(C746:C748)</f>
        <v>0</v>
      </c>
      <c r="D745" s="68">
        <v>0</v>
      </c>
      <c r="E745" s="68"/>
      <c r="F745" s="69" t="str">
        <f t="shared" si="25"/>
        <v/>
      </c>
      <c r="G745" s="69" t="str">
        <f t="shared" si="24"/>
        <v/>
      </c>
    </row>
    <row r="746" s="50" customFormat="1" spans="1:7">
      <c r="A746" s="66" t="s">
        <v>1379</v>
      </c>
      <c r="B746" s="81" t="s">
        <v>1380</v>
      </c>
      <c r="C746" s="68"/>
      <c r="D746" s="68"/>
      <c r="E746" s="68"/>
      <c r="F746" s="69" t="str">
        <f t="shared" si="25"/>
        <v/>
      </c>
      <c r="G746" s="69" t="str">
        <f t="shared" si="24"/>
        <v/>
      </c>
    </row>
    <row r="747" s="50" customFormat="1" spans="1:7">
      <c r="A747" s="66" t="s">
        <v>1381</v>
      </c>
      <c r="B747" s="81" t="s">
        <v>1382</v>
      </c>
      <c r="C747" s="68"/>
      <c r="D747" s="68"/>
      <c r="E747" s="68"/>
      <c r="F747" s="69" t="str">
        <f t="shared" si="25"/>
        <v/>
      </c>
      <c r="G747" s="69" t="str">
        <f t="shared" si="24"/>
        <v/>
      </c>
    </row>
    <row r="748" s="50" customFormat="1" spans="1:7">
      <c r="A748" s="66" t="s">
        <v>1383</v>
      </c>
      <c r="B748" s="81" t="s">
        <v>1384</v>
      </c>
      <c r="C748" s="68"/>
      <c r="D748" s="68"/>
      <c r="E748" s="68"/>
      <c r="F748" s="69" t="str">
        <f t="shared" si="25"/>
        <v/>
      </c>
      <c r="G748" s="69" t="str">
        <f t="shared" si="24"/>
        <v/>
      </c>
    </row>
    <row r="749" s="50" customFormat="1" spans="1:7">
      <c r="A749" s="66" t="s">
        <v>1385</v>
      </c>
      <c r="B749" s="81" t="s">
        <v>1386</v>
      </c>
      <c r="C749" s="68">
        <f>SUM(C750:C757)</f>
        <v>10</v>
      </c>
      <c r="D749" s="68">
        <v>5981</v>
      </c>
      <c r="E749" s="68"/>
      <c r="F749" s="69">
        <f t="shared" si="25"/>
        <v>0</v>
      </c>
      <c r="G749" s="69">
        <f t="shared" si="24"/>
        <v>0</v>
      </c>
    </row>
    <row r="750" s="50" customFormat="1" spans="1:7">
      <c r="A750" s="66" t="s">
        <v>1387</v>
      </c>
      <c r="B750" s="81" t="s">
        <v>1388</v>
      </c>
      <c r="C750" s="71">
        <v>10</v>
      </c>
      <c r="D750" s="68">
        <v>10</v>
      </c>
      <c r="E750" s="71"/>
      <c r="F750" s="69">
        <f t="shared" si="25"/>
        <v>0</v>
      </c>
      <c r="G750" s="69">
        <f t="shared" si="24"/>
        <v>0</v>
      </c>
    </row>
    <row r="751" s="50" customFormat="1" spans="1:7">
      <c r="A751" s="66" t="s">
        <v>1389</v>
      </c>
      <c r="B751" s="81" t="s">
        <v>1390</v>
      </c>
      <c r="C751" s="68"/>
      <c r="D751" s="68">
        <v>5971</v>
      </c>
      <c r="E751" s="68"/>
      <c r="F751" s="69" t="str">
        <f t="shared" si="25"/>
        <v/>
      </c>
      <c r="G751" s="69">
        <f t="shared" si="24"/>
        <v>0</v>
      </c>
    </row>
    <row r="752" s="50" customFormat="1" spans="1:7">
      <c r="A752" s="66" t="s">
        <v>1391</v>
      </c>
      <c r="B752" s="81" t="s">
        <v>1392</v>
      </c>
      <c r="C752" s="68"/>
      <c r="D752" s="68"/>
      <c r="E752" s="68"/>
      <c r="F752" s="69" t="str">
        <f t="shared" si="25"/>
        <v/>
      </c>
      <c r="G752" s="69" t="str">
        <f t="shared" si="24"/>
        <v/>
      </c>
    </row>
    <row r="753" s="50" customFormat="1" spans="1:7">
      <c r="A753" s="66" t="s">
        <v>1393</v>
      </c>
      <c r="B753" s="81" t="s">
        <v>1394</v>
      </c>
      <c r="C753" s="68"/>
      <c r="D753" s="68"/>
      <c r="E753" s="68"/>
      <c r="F753" s="69" t="str">
        <f t="shared" si="25"/>
        <v/>
      </c>
      <c r="G753" s="69" t="str">
        <f t="shared" si="24"/>
        <v/>
      </c>
    </row>
    <row r="754" s="50" customFormat="1" spans="1:7">
      <c r="A754" s="66" t="s">
        <v>1395</v>
      </c>
      <c r="B754" s="81" t="s">
        <v>1396</v>
      </c>
      <c r="C754" s="68"/>
      <c r="D754" s="68"/>
      <c r="E754" s="68"/>
      <c r="F754" s="69" t="str">
        <f t="shared" si="25"/>
        <v/>
      </c>
      <c r="G754" s="69" t="str">
        <f t="shared" si="24"/>
        <v/>
      </c>
    </row>
    <row r="755" s="50" customFormat="1" spans="1:7">
      <c r="A755" s="66" t="s">
        <v>1397</v>
      </c>
      <c r="B755" s="81" t="s">
        <v>1398</v>
      </c>
      <c r="C755" s="68"/>
      <c r="D755" s="68"/>
      <c r="E755" s="68"/>
      <c r="F755" s="69" t="str">
        <f t="shared" si="25"/>
        <v/>
      </c>
      <c r="G755" s="69" t="str">
        <f t="shared" si="24"/>
        <v/>
      </c>
    </row>
    <row r="756" s="50" customFormat="1" spans="1:7">
      <c r="A756" s="66" t="s">
        <v>1399</v>
      </c>
      <c r="B756" s="81" t="s">
        <v>1400</v>
      </c>
      <c r="C756" s="68"/>
      <c r="D756" s="68"/>
      <c r="E756" s="68"/>
      <c r="F756" s="69" t="str">
        <f t="shared" si="25"/>
        <v/>
      </c>
      <c r="G756" s="69" t="str">
        <f t="shared" si="24"/>
        <v/>
      </c>
    </row>
    <row r="757" s="50" customFormat="1" spans="1:7">
      <c r="A757" s="66" t="s">
        <v>1401</v>
      </c>
      <c r="B757" s="81" t="s">
        <v>1402</v>
      </c>
      <c r="C757" s="68"/>
      <c r="D757" s="68"/>
      <c r="E757" s="68"/>
      <c r="F757" s="69" t="str">
        <f t="shared" si="25"/>
        <v/>
      </c>
      <c r="G757" s="69" t="str">
        <f t="shared" si="24"/>
        <v/>
      </c>
    </row>
    <row r="758" s="50" customFormat="1" spans="1:7">
      <c r="A758" s="66" t="s">
        <v>1403</v>
      </c>
      <c r="B758" s="81" t="s">
        <v>1404</v>
      </c>
      <c r="C758" s="68">
        <f>SUM(C759:C764)</f>
        <v>0</v>
      </c>
      <c r="D758" s="72">
        <v>0</v>
      </c>
      <c r="E758" s="68">
        <v>5</v>
      </c>
      <c r="F758" s="69" t="str">
        <f t="shared" si="25"/>
        <v/>
      </c>
      <c r="G758" s="69" t="str">
        <f t="shared" si="24"/>
        <v/>
      </c>
    </row>
    <row r="759" s="50" customFormat="1" spans="1:7">
      <c r="A759" s="66" t="s">
        <v>1405</v>
      </c>
      <c r="B759" s="81" t="s">
        <v>1406</v>
      </c>
      <c r="C759" s="68"/>
      <c r="D759" s="72"/>
      <c r="E759" s="68"/>
      <c r="F759" s="69" t="str">
        <f t="shared" si="25"/>
        <v/>
      </c>
      <c r="G759" s="69" t="str">
        <f t="shared" si="24"/>
        <v/>
      </c>
    </row>
    <row r="760" s="50" customFormat="1" spans="1:7">
      <c r="A760" s="66" t="s">
        <v>1407</v>
      </c>
      <c r="B760" s="81" t="s">
        <v>1408</v>
      </c>
      <c r="C760" s="68"/>
      <c r="D760" s="72"/>
      <c r="E760" s="68"/>
      <c r="F760" s="69" t="str">
        <f t="shared" si="25"/>
        <v/>
      </c>
      <c r="G760" s="69" t="str">
        <f t="shared" si="24"/>
        <v/>
      </c>
    </row>
    <row r="761" s="50" customFormat="1" spans="1:7">
      <c r="A761" s="66" t="s">
        <v>1409</v>
      </c>
      <c r="B761" s="81" t="s">
        <v>1410</v>
      </c>
      <c r="C761" s="68"/>
      <c r="D761" s="72"/>
      <c r="E761" s="68">
        <v>5</v>
      </c>
      <c r="F761" s="69" t="str">
        <f t="shared" si="25"/>
        <v/>
      </c>
      <c r="G761" s="69" t="str">
        <f t="shared" si="24"/>
        <v/>
      </c>
    </row>
    <row r="762" s="50" customFormat="1" spans="1:7">
      <c r="A762" s="66" t="s">
        <v>1411</v>
      </c>
      <c r="B762" s="81" t="s">
        <v>1412</v>
      </c>
      <c r="C762" s="68"/>
      <c r="D762" s="68"/>
      <c r="E762" s="68"/>
      <c r="F762" s="69" t="str">
        <f t="shared" si="25"/>
        <v/>
      </c>
      <c r="G762" s="69" t="str">
        <f t="shared" si="24"/>
        <v/>
      </c>
    </row>
    <row r="763" s="50" customFormat="1" spans="1:7">
      <c r="A763" s="66" t="s">
        <v>1413</v>
      </c>
      <c r="B763" s="81" t="s">
        <v>1414</v>
      </c>
      <c r="C763" s="68"/>
      <c r="D763" s="68"/>
      <c r="E763" s="68"/>
      <c r="F763" s="69" t="str">
        <f t="shared" si="25"/>
        <v/>
      </c>
      <c r="G763" s="69" t="str">
        <f t="shared" si="24"/>
        <v/>
      </c>
    </row>
    <row r="764" s="50" customFormat="1" spans="1:7">
      <c r="A764" s="66" t="s">
        <v>1415</v>
      </c>
      <c r="B764" s="81" t="s">
        <v>1416</v>
      </c>
      <c r="C764" s="68"/>
      <c r="D764" s="68"/>
      <c r="E764" s="68"/>
      <c r="F764" s="69" t="str">
        <f t="shared" si="25"/>
        <v/>
      </c>
      <c r="G764" s="69" t="str">
        <f t="shared" si="24"/>
        <v/>
      </c>
    </row>
    <row r="765" s="50" customFormat="1" spans="1:7">
      <c r="A765" s="66" t="s">
        <v>1417</v>
      </c>
      <c r="B765" s="81" t="s">
        <v>1418</v>
      </c>
      <c r="C765" s="68">
        <f>SUM(C766:C771)</f>
        <v>0</v>
      </c>
      <c r="D765" s="68">
        <v>0</v>
      </c>
      <c r="E765" s="68"/>
      <c r="F765" s="69" t="str">
        <f t="shared" si="25"/>
        <v/>
      </c>
      <c r="G765" s="69" t="str">
        <f t="shared" si="24"/>
        <v/>
      </c>
    </row>
    <row r="766" s="50" customFormat="1" spans="1:7">
      <c r="A766" s="66" t="s">
        <v>1419</v>
      </c>
      <c r="B766" s="81" t="s">
        <v>1420</v>
      </c>
      <c r="C766" s="68"/>
      <c r="D766" s="68"/>
      <c r="E766" s="68"/>
      <c r="F766" s="69" t="str">
        <f t="shared" si="25"/>
        <v/>
      </c>
      <c r="G766" s="69" t="str">
        <f t="shared" si="24"/>
        <v/>
      </c>
    </row>
    <row r="767" s="50" customFormat="1" spans="1:7">
      <c r="A767" s="66" t="s">
        <v>1421</v>
      </c>
      <c r="B767" s="81" t="s">
        <v>1422</v>
      </c>
      <c r="C767" s="68"/>
      <c r="D767" s="68"/>
      <c r="E767" s="68"/>
      <c r="F767" s="69" t="str">
        <f t="shared" si="25"/>
        <v/>
      </c>
      <c r="G767" s="69" t="str">
        <f t="shared" si="24"/>
        <v/>
      </c>
    </row>
    <row r="768" s="50" customFormat="1" spans="1:7">
      <c r="A768" s="66" t="s">
        <v>1423</v>
      </c>
      <c r="B768" s="81" t="s">
        <v>1424</v>
      </c>
      <c r="C768" s="68"/>
      <c r="D768" s="68"/>
      <c r="E768" s="68"/>
      <c r="F768" s="69" t="str">
        <f t="shared" si="25"/>
        <v/>
      </c>
      <c r="G768" s="69" t="str">
        <f t="shared" si="24"/>
        <v/>
      </c>
    </row>
    <row r="769" s="50" customFormat="1" spans="1:7">
      <c r="A769" s="66" t="s">
        <v>1425</v>
      </c>
      <c r="B769" s="81" t="s">
        <v>1426</v>
      </c>
      <c r="C769" s="68"/>
      <c r="D769" s="68"/>
      <c r="E769" s="68"/>
      <c r="F769" s="69" t="str">
        <f t="shared" si="25"/>
        <v/>
      </c>
      <c r="G769" s="69" t="str">
        <f t="shared" si="24"/>
        <v/>
      </c>
    </row>
    <row r="770" s="50" customFormat="1" spans="1:7">
      <c r="A770" s="66" t="s">
        <v>1427</v>
      </c>
      <c r="B770" s="81" t="s">
        <v>1428</v>
      </c>
      <c r="C770" s="68"/>
      <c r="D770" s="68"/>
      <c r="E770" s="68"/>
      <c r="F770" s="69" t="str">
        <f t="shared" si="25"/>
        <v/>
      </c>
      <c r="G770" s="69" t="str">
        <f t="shared" si="24"/>
        <v/>
      </c>
    </row>
    <row r="771" s="50" customFormat="1" spans="1:7">
      <c r="A771" s="66" t="s">
        <v>1429</v>
      </c>
      <c r="B771" s="81" t="s">
        <v>1430</v>
      </c>
      <c r="C771" s="68"/>
      <c r="D771" s="72"/>
      <c r="E771" s="68"/>
      <c r="F771" s="69" t="str">
        <f t="shared" si="25"/>
        <v/>
      </c>
      <c r="G771" s="69" t="str">
        <f t="shared" si="24"/>
        <v/>
      </c>
    </row>
    <row r="772" s="50" customFormat="1" spans="1:7">
      <c r="A772" s="66" t="s">
        <v>1431</v>
      </c>
      <c r="B772" s="81" t="s">
        <v>1432</v>
      </c>
      <c r="C772" s="68">
        <f>SUM(C773:C777)</f>
        <v>0</v>
      </c>
      <c r="D772" s="68">
        <v>0</v>
      </c>
      <c r="E772" s="68"/>
      <c r="F772" s="69" t="str">
        <f t="shared" si="25"/>
        <v/>
      </c>
      <c r="G772" s="69" t="str">
        <f t="shared" si="24"/>
        <v/>
      </c>
    </row>
    <row r="773" s="50" customFormat="1" spans="1:7">
      <c r="A773" s="66" t="s">
        <v>1433</v>
      </c>
      <c r="B773" s="81" t="s">
        <v>1434</v>
      </c>
      <c r="C773" s="68"/>
      <c r="D773" s="72"/>
      <c r="E773" s="68"/>
      <c r="F773" s="69" t="str">
        <f t="shared" si="25"/>
        <v/>
      </c>
      <c r="G773" s="69" t="str">
        <f t="shared" si="24"/>
        <v/>
      </c>
    </row>
    <row r="774" s="50" customFormat="1" spans="1:7">
      <c r="A774" s="66" t="s">
        <v>1435</v>
      </c>
      <c r="B774" s="81" t="s">
        <v>1436</v>
      </c>
      <c r="C774" s="68"/>
      <c r="D774" s="68"/>
      <c r="E774" s="68"/>
      <c r="F774" s="69" t="str">
        <f t="shared" si="25"/>
        <v/>
      </c>
      <c r="G774" s="69" t="str">
        <f t="shared" si="24"/>
        <v/>
      </c>
    </row>
    <row r="775" s="50" customFormat="1" spans="1:7">
      <c r="A775" s="66" t="s">
        <v>1437</v>
      </c>
      <c r="B775" s="81" t="s">
        <v>1438</v>
      </c>
      <c r="C775" s="68"/>
      <c r="D775" s="68">
        <v>0</v>
      </c>
      <c r="E775" s="68"/>
      <c r="F775" s="69" t="str">
        <f t="shared" si="25"/>
        <v/>
      </c>
      <c r="G775" s="69" t="str">
        <f t="shared" si="24"/>
        <v/>
      </c>
    </row>
    <row r="776" s="50" customFormat="1" spans="1:7">
      <c r="A776" s="66" t="s">
        <v>1439</v>
      </c>
      <c r="B776" s="81" t="s">
        <v>1440</v>
      </c>
      <c r="C776" s="68"/>
      <c r="D776" s="68"/>
      <c r="E776" s="68"/>
      <c r="F776" s="69" t="str">
        <f t="shared" si="25"/>
        <v/>
      </c>
      <c r="G776" s="69" t="str">
        <f t="shared" ref="G776:G786" si="26">IF(D776=0,"",ROUND(E776/D776*100,1))</f>
        <v/>
      </c>
    </row>
    <row r="777" s="50" customFormat="1" spans="1:7">
      <c r="A777" s="66" t="s">
        <v>1441</v>
      </c>
      <c r="B777" s="81" t="s">
        <v>1442</v>
      </c>
      <c r="C777" s="68"/>
      <c r="D777" s="72"/>
      <c r="E777" s="68"/>
      <c r="F777" s="69" t="str">
        <f t="shared" si="25"/>
        <v/>
      </c>
      <c r="G777" s="69" t="str">
        <f t="shared" si="26"/>
        <v/>
      </c>
    </row>
    <row r="778" s="50" customFormat="1" spans="1:7">
      <c r="A778" s="66" t="s">
        <v>1443</v>
      </c>
      <c r="B778" s="81" t="s">
        <v>1444</v>
      </c>
      <c r="C778" s="68">
        <f>SUM(C779:C780)</f>
        <v>0</v>
      </c>
      <c r="D778" s="68">
        <v>0</v>
      </c>
      <c r="E778" s="68"/>
      <c r="F778" s="69" t="str">
        <f t="shared" si="25"/>
        <v/>
      </c>
      <c r="G778" s="69" t="str">
        <f t="shared" si="26"/>
        <v/>
      </c>
    </row>
    <row r="779" s="50" customFormat="1" spans="1:7">
      <c r="A779" s="66" t="s">
        <v>1445</v>
      </c>
      <c r="B779" s="81" t="s">
        <v>1446</v>
      </c>
      <c r="C779" s="68"/>
      <c r="D779" s="68"/>
      <c r="E779" s="68"/>
      <c r="F779" s="69" t="str">
        <f t="shared" si="25"/>
        <v/>
      </c>
      <c r="G779" s="69" t="str">
        <f t="shared" si="26"/>
        <v/>
      </c>
    </row>
    <row r="780" s="50" customFormat="1" spans="1:7">
      <c r="A780" s="66" t="s">
        <v>1447</v>
      </c>
      <c r="B780" s="81" t="s">
        <v>1448</v>
      </c>
      <c r="C780" s="68"/>
      <c r="D780" s="72">
        <v>0</v>
      </c>
      <c r="E780" s="68"/>
      <c r="F780" s="69" t="str">
        <f t="shared" si="25"/>
        <v/>
      </c>
      <c r="G780" s="69" t="str">
        <f t="shared" si="26"/>
        <v/>
      </c>
    </row>
    <row r="781" s="50" customFormat="1" spans="1:7">
      <c r="A781" s="66" t="s">
        <v>1449</v>
      </c>
      <c r="B781" s="81" t="s">
        <v>1450</v>
      </c>
      <c r="C781" s="68">
        <f>SUM(C782:C783)</f>
        <v>0</v>
      </c>
      <c r="D781" s="72"/>
      <c r="E781" s="68"/>
      <c r="F781" s="69" t="str">
        <f t="shared" si="25"/>
        <v/>
      </c>
      <c r="G781" s="69" t="str">
        <f t="shared" si="26"/>
        <v/>
      </c>
    </row>
    <row r="782" s="50" customFormat="1" spans="1:7">
      <c r="A782" s="66" t="s">
        <v>1451</v>
      </c>
      <c r="B782" s="81" t="s">
        <v>1452</v>
      </c>
      <c r="C782" s="68"/>
      <c r="D782" s="72">
        <v>0</v>
      </c>
      <c r="E782" s="68"/>
      <c r="F782" s="69" t="str">
        <f t="shared" si="25"/>
        <v/>
      </c>
      <c r="G782" s="69" t="str">
        <f t="shared" si="26"/>
        <v/>
      </c>
    </row>
    <row r="783" s="50" customFormat="1" spans="1:7">
      <c r="A783" s="66" t="s">
        <v>1453</v>
      </c>
      <c r="B783" s="81" t="s">
        <v>1454</v>
      </c>
      <c r="C783" s="68"/>
      <c r="D783" s="72"/>
      <c r="E783" s="68"/>
      <c r="F783" s="69" t="str">
        <f t="shared" si="25"/>
        <v/>
      </c>
      <c r="G783" s="69" t="str">
        <f t="shared" si="26"/>
        <v/>
      </c>
    </row>
    <row r="784" s="50" customFormat="1" spans="1:7">
      <c r="A784" s="66" t="s">
        <v>1455</v>
      </c>
      <c r="B784" s="81" t="s">
        <v>1456</v>
      </c>
      <c r="C784" s="68"/>
      <c r="D784" s="68"/>
      <c r="E784" s="68"/>
      <c r="F784" s="69" t="str">
        <f t="shared" si="25"/>
        <v/>
      </c>
      <c r="G784" s="69" t="str">
        <f t="shared" si="26"/>
        <v/>
      </c>
    </row>
    <row r="785" s="50" customFormat="1" spans="1:7">
      <c r="A785" s="66" t="s">
        <v>1457</v>
      </c>
      <c r="B785" s="81" t="s">
        <v>1458</v>
      </c>
      <c r="C785" s="68">
        <v>27</v>
      </c>
      <c r="D785" s="68"/>
      <c r="E785" s="68">
        <v>125</v>
      </c>
      <c r="F785" s="69">
        <f t="shared" si="25"/>
        <v>463</v>
      </c>
      <c r="G785" s="69" t="str">
        <f t="shared" si="26"/>
        <v/>
      </c>
    </row>
    <row r="786" s="50" customFormat="1" spans="1:7">
      <c r="A786" s="66" t="s">
        <v>1459</v>
      </c>
      <c r="B786" s="81" t="s">
        <v>1458</v>
      </c>
      <c r="C786" s="68">
        <v>27</v>
      </c>
      <c r="D786" s="68"/>
      <c r="E786" s="68">
        <v>125</v>
      </c>
      <c r="F786" s="69">
        <f t="shared" si="25"/>
        <v>463</v>
      </c>
      <c r="G786" s="69" t="str">
        <f t="shared" si="26"/>
        <v/>
      </c>
    </row>
    <row r="787" s="50" customFormat="1" spans="1:7">
      <c r="A787" s="66" t="s">
        <v>1460</v>
      </c>
      <c r="B787" s="81" t="s">
        <v>1461</v>
      </c>
      <c r="C787" s="68">
        <f>SUM(C788:C792)</f>
        <v>0</v>
      </c>
      <c r="D787" s="68"/>
      <c r="E787" s="68"/>
      <c r="F787" s="69" t="str">
        <f t="shared" si="25"/>
        <v/>
      </c>
      <c r="G787" s="69" t="str">
        <f t="shared" ref="G787:G840" si="27">IF(D787=0,"",ROUND(E787/D787*100,1))</f>
        <v/>
      </c>
    </row>
    <row r="788" s="50" customFormat="1" spans="1:7">
      <c r="A788" s="66" t="s">
        <v>1462</v>
      </c>
      <c r="B788" s="81" t="s">
        <v>1463</v>
      </c>
      <c r="C788" s="68"/>
      <c r="D788" s="68"/>
      <c r="E788" s="68"/>
      <c r="F788" s="69" t="str">
        <f>IF(C788=0,"",ROUND(E788/C788*100,1))</f>
        <v/>
      </c>
      <c r="G788" s="69" t="str">
        <f t="shared" si="27"/>
        <v/>
      </c>
    </row>
    <row r="789" s="50" customFormat="1" spans="1:7">
      <c r="A789" s="66" t="s">
        <v>1464</v>
      </c>
      <c r="B789" s="81" t="s">
        <v>1465</v>
      </c>
      <c r="C789" s="68"/>
      <c r="D789" s="68">
        <v>0</v>
      </c>
      <c r="E789" s="68"/>
      <c r="F789" s="69" t="str">
        <f t="shared" ref="F789:F852" si="28">IF(C789=0,"",ROUND(E789/C789*100,1))</f>
        <v/>
      </c>
      <c r="G789" s="69" t="str">
        <f t="shared" si="27"/>
        <v/>
      </c>
    </row>
    <row r="790" s="50" customFormat="1" spans="1:7">
      <c r="A790" s="66" t="s">
        <v>1466</v>
      </c>
      <c r="B790" s="81" t="s">
        <v>1467</v>
      </c>
      <c r="C790" s="68"/>
      <c r="D790" s="68"/>
      <c r="E790" s="68"/>
      <c r="F790" s="69" t="str">
        <f t="shared" si="28"/>
        <v/>
      </c>
      <c r="G790" s="69" t="str">
        <f t="shared" si="27"/>
        <v/>
      </c>
    </row>
    <row r="791" s="50" customFormat="1" spans="1:7">
      <c r="A791" s="66" t="s">
        <v>1468</v>
      </c>
      <c r="B791" s="81" t="s">
        <v>1469</v>
      </c>
      <c r="C791" s="68"/>
      <c r="D791" s="68">
        <v>0</v>
      </c>
      <c r="E791" s="68"/>
      <c r="F791" s="69" t="str">
        <f t="shared" si="28"/>
        <v/>
      </c>
      <c r="G791" s="69" t="str">
        <f t="shared" si="27"/>
        <v/>
      </c>
    </row>
    <row r="792" s="50" customFormat="1" spans="1:7">
      <c r="A792" s="66" t="s">
        <v>1470</v>
      </c>
      <c r="B792" s="81" t="s">
        <v>1471</v>
      </c>
      <c r="C792" s="68"/>
      <c r="D792" s="68"/>
      <c r="E792" s="68"/>
      <c r="F792" s="69" t="str">
        <f t="shared" si="28"/>
        <v/>
      </c>
      <c r="G792" s="69" t="str">
        <f t="shared" si="27"/>
        <v/>
      </c>
    </row>
    <row r="793" s="50" customFormat="1" spans="1:7">
      <c r="A793" s="66" t="s">
        <v>1472</v>
      </c>
      <c r="B793" s="81" t="s">
        <v>1473</v>
      </c>
      <c r="C793" s="68"/>
      <c r="D793" s="68">
        <v>0</v>
      </c>
      <c r="E793" s="68"/>
      <c r="F793" s="69" t="str">
        <f t="shared" si="28"/>
        <v/>
      </c>
      <c r="G793" s="69" t="str">
        <f t="shared" si="27"/>
        <v/>
      </c>
    </row>
    <row r="794" s="50" customFormat="1" spans="1:7">
      <c r="A794" s="66" t="s">
        <v>1474</v>
      </c>
      <c r="B794" s="81" t="s">
        <v>1475</v>
      </c>
      <c r="C794" s="68"/>
      <c r="D794" s="68"/>
      <c r="E794" s="68"/>
      <c r="F794" s="69" t="str">
        <f t="shared" si="28"/>
        <v/>
      </c>
      <c r="G794" s="69" t="str">
        <f t="shared" si="27"/>
        <v/>
      </c>
    </row>
    <row r="795" s="50" customFormat="1" spans="1:7">
      <c r="A795" s="66" t="s">
        <v>1476</v>
      </c>
      <c r="B795" s="81" t="s">
        <v>1477</v>
      </c>
      <c r="C795" s="68">
        <f>SUM(C796:C805)</f>
        <v>0</v>
      </c>
      <c r="D795" s="68"/>
      <c r="E795" s="68"/>
      <c r="F795" s="69" t="str">
        <f t="shared" si="28"/>
        <v/>
      </c>
      <c r="G795" s="69" t="str">
        <f t="shared" si="27"/>
        <v/>
      </c>
    </row>
    <row r="796" s="50" customFormat="1" spans="1:7">
      <c r="A796" s="66" t="s">
        <v>1478</v>
      </c>
      <c r="B796" s="81" t="s">
        <v>114</v>
      </c>
      <c r="C796" s="68"/>
      <c r="D796" s="68"/>
      <c r="E796" s="68"/>
      <c r="F796" s="69" t="str">
        <f t="shared" si="28"/>
        <v/>
      </c>
      <c r="G796" s="69" t="str">
        <f t="shared" si="27"/>
        <v/>
      </c>
    </row>
    <row r="797" s="50" customFormat="1" spans="1:7">
      <c r="A797" s="66" t="s">
        <v>1479</v>
      </c>
      <c r="B797" s="81" t="s">
        <v>116</v>
      </c>
      <c r="C797" s="68"/>
      <c r="D797" s="68"/>
      <c r="E797" s="68"/>
      <c r="F797" s="69" t="str">
        <f t="shared" si="28"/>
        <v/>
      </c>
      <c r="G797" s="69" t="str">
        <f t="shared" si="27"/>
        <v/>
      </c>
    </row>
    <row r="798" s="50" customFormat="1" spans="1:7">
      <c r="A798" s="66" t="s">
        <v>1480</v>
      </c>
      <c r="B798" s="81" t="s">
        <v>118</v>
      </c>
      <c r="C798" s="68"/>
      <c r="D798" s="68"/>
      <c r="E798" s="68"/>
      <c r="F798" s="69" t="str">
        <f t="shared" si="28"/>
        <v/>
      </c>
      <c r="G798" s="69" t="str">
        <f t="shared" si="27"/>
        <v/>
      </c>
    </row>
    <row r="799" s="50" customFormat="1" spans="1:7">
      <c r="A799" s="66" t="s">
        <v>1481</v>
      </c>
      <c r="B799" s="81" t="s">
        <v>1482</v>
      </c>
      <c r="C799" s="68"/>
      <c r="D799" s="68"/>
      <c r="E799" s="68"/>
      <c r="F799" s="69" t="str">
        <f t="shared" si="28"/>
        <v/>
      </c>
      <c r="G799" s="69" t="str">
        <f t="shared" si="27"/>
        <v/>
      </c>
    </row>
    <row r="800" s="50" customFormat="1" spans="1:7">
      <c r="A800" s="66" t="s">
        <v>1483</v>
      </c>
      <c r="B800" s="81" t="s">
        <v>1484</v>
      </c>
      <c r="C800" s="68"/>
      <c r="D800" s="68"/>
      <c r="E800" s="68"/>
      <c r="F800" s="69" t="str">
        <f t="shared" si="28"/>
        <v/>
      </c>
      <c r="G800" s="69" t="str">
        <f t="shared" si="27"/>
        <v/>
      </c>
    </row>
    <row r="801" s="50" customFormat="1" spans="1:7">
      <c r="A801" s="66" t="s">
        <v>1485</v>
      </c>
      <c r="B801" s="81" t="s">
        <v>1486</v>
      </c>
      <c r="C801" s="68"/>
      <c r="D801" s="68"/>
      <c r="E801" s="68"/>
      <c r="F801" s="69" t="str">
        <f t="shared" si="28"/>
        <v/>
      </c>
      <c r="G801" s="69" t="str">
        <f t="shared" si="27"/>
        <v/>
      </c>
    </row>
    <row r="802" s="50" customFormat="1" spans="1:7">
      <c r="A802" s="66" t="s">
        <v>1487</v>
      </c>
      <c r="B802" s="81" t="s">
        <v>215</v>
      </c>
      <c r="C802" s="68"/>
      <c r="D802" s="68"/>
      <c r="E802" s="68"/>
      <c r="F802" s="69" t="str">
        <f t="shared" si="28"/>
        <v/>
      </c>
      <c r="G802" s="69" t="str">
        <f t="shared" si="27"/>
        <v/>
      </c>
    </row>
    <row r="803" s="50" customFormat="1" spans="1:7">
      <c r="A803" s="66" t="s">
        <v>1488</v>
      </c>
      <c r="B803" s="81" t="s">
        <v>1489</v>
      </c>
      <c r="C803" s="68"/>
      <c r="D803" s="68"/>
      <c r="E803" s="68"/>
      <c r="F803" s="69" t="str">
        <f t="shared" si="28"/>
        <v/>
      </c>
      <c r="G803" s="69" t="str">
        <f t="shared" si="27"/>
        <v/>
      </c>
    </row>
    <row r="804" s="50" customFormat="1" spans="1:7">
      <c r="A804" s="66" t="s">
        <v>1490</v>
      </c>
      <c r="B804" s="81" t="s">
        <v>132</v>
      </c>
      <c r="C804" s="68"/>
      <c r="D804" s="79"/>
      <c r="E804" s="68"/>
      <c r="F804" s="69" t="str">
        <f t="shared" si="28"/>
        <v/>
      </c>
      <c r="G804" s="69" t="str">
        <f t="shared" si="27"/>
        <v/>
      </c>
    </row>
    <row r="805" s="50" customFormat="1" spans="1:7">
      <c r="A805" s="66" t="s">
        <v>1491</v>
      </c>
      <c r="B805" s="81" t="s">
        <v>1492</v>
      </c>
      <c r="C805" s="68"/>
      <c r="D805" s="79"/>
      <c r="E805" s="68"/>
      <c r="F805" s="69" t="str">
        <f t="shared" si="28"/>
        <v/>
      </c>
      <c r="G805" s="69" t="str">
        <f t="shared" si="27"/>
        <v/>
      </c>
    </row>
    <row r="806" s="50" customFormat="1" spans="1:7">
      <c r="A806" s="66" t="s">
        <v>1493</v>
      </c>
      <c r="B806" s="81" t="s">
        <v>1494</v>
      </c>
      <c r="C806" s="68">
        <f>SUM(C807)</f>
        <v>100</v>
      </c>
      <c r="D806" s="72">
        <v>200</v>
      </c>
      <c r="E806" s="68"/>
      <c r="F806" s="69">
        <f t="shared" si="28"/>
        <v>0</v>
      </c>
      <c r="G806" s="69">
        <f t="shared" si="27"/>
        <v>0</v>
      </c>
    </row>
    <row r="807" s="50" customFormat="1" spans="1:7">
      <c r="A807" s="66" t="s">
        <v>1495</v>
      </c>
      <c r="B807" s="81" t="s">
        <v>1496</v>
      </c>
      <c r="C807" s="68">
        <v>100</v>
      </c>
      <c r="D807" s="72">
        <v>200</v>
      </c>
      <c r="E807" s="68"/>
      <c r="F807" s="69">
        <f t="shared" si="28"/>
        <v>0</v>
      </c>
      <c r="G807" s="69">
        <f t="shared" si="27"/>
        <v>0</v>
      </c>
    </row>
    <row r="808" s="50" customFormat="1" spans="1:7">
      <c r="A808" s="66" t="s">
        <v>1497</v>
      </c>
      <c r="B808" s="81" t="s">
        <v>1498</v>
      </c>
      <c r="C808" s="68">
        <f>SUM(C809,C820,C821,C824,C826,C828)</f>
        <v>15429</v>
      </c>
      <c r="D808" s="68">
        <v>17407</v>
      </c>
      <c r="E808" s="68">
        <v>14120</v>
      </c>
      <c r="F808" s="69">
        <f t="shared" si="28"/>
        <v>92</v>
      </c>
      <c r="G808" s="69">
        <f t="shared" si="27"/>
        <v>81</v>
      </c>
    </row>
    <row r="809" s="50" customFormat="1" spans="1:7">
      <c r="A809" s="66" t="s">
        <v>1499</v>
      </c>
      <c r="B809" s="81" t="s">
        <v>1500</v>
      </c>
      <c r="C809" s="68">
        <f>SUM(C810:C819)</f>
        <v>7344</v>
      </c>
      <c r="D809" s="68">
        <v>6968</v>
      </c>
      <c r="E809" s="68">
        <v>6140</v>
      </c>
      <c r="F809" s="69">
        <f t="shared" si="28"/>
        <v>84</v>
      </c>
      <c r="G809" s="69">
        <f t="shared" si="27"/>
        <v>88</v>
      </c>
    </row>
    <row r="810" s="50" customFormat="1" spans="1:7">
      <c r="A810" s="66" t="s">
        <v>1501</v>
      </c>
      <c r="B810" s="81" t="s">
        <v>114</v>
      </c>
      <c r="C810" s="71">
        <v>4901</v>
      </c>
      <c r="D810" s="72">
        <v>4678</v>
      </c>
      <c r="E810" s="71">
        <v>501</v>
      </c>
      <c r="F810" s="69">
        <f t="shared" si="28"/>
        <v>10</v>
      </c>
      <c r="G810" s="69">
        <f t="shared" si="27"/>
        <v>11</v>
      </c>
    </row>
    <row r="811" s="50" customFormat="1" spans="1:7">
      <c r="A811" s="66" t="s">
        <v>1502</v>
      </c>
      <c r="B811" s="81" t="s">
        <v>116</v>
      </c>
      <c r="C811" s="71">
        <v>441</v>
      </c>
      <c r="D811" s="68">
        <v>1474</v>
      </c>
      <c r="E811" s="71">
        <v>2422</v>
      </c>
      <c r="F811" s="69">
        <f t="shared" si="28"/>
        <v>549</v>
      </c>
      <c r="G811" s="69">
        <f t="shared" si="27"/>
        <v>164</v>
      </c>
    </row>
    <row r="812" s="50" customFormat="1" spans="1:7">
      <c r="A812" s="66" t="s">
        <v>1503</v>
      </c>
      <c r="B812" s="81" t="s">
        <v>118</v>
      </c>
      <c r="C812" s="82"/>
      <c r="D812" s="68"/>
      <c r="E812" s="83"/>
      <c r="F812" s="69" t="str">
        <f t="shared" si="28"/>
        <v/>
      </c>
      <c r="G812" s="69" t="str">
        <f t="shared" si="27"/>
        <v/>
      </c>
    </row>
    <row r="813" s="50" customFormat="1" spans="1:7">
      <c r="A813" s="66" t="s">
        <v>1504</v>
      </c>
      <c r="B813" s="81" t="s">
        <v>1505</v>
      </c>
      <c r="C813" s="71">
        <v>2002</v>
      </c>
      <c r="D813" s="68">
        <v>816</v>
      </c>
      <c r="E813" s="71">
        <v>3217</v>
      </c>
      <c r="F813" s="69">
        <f t="shared" si="28"/>
        <v>161</v>
      </c>
      <c r="G813" s="69">
        <f t="shared" si="27"/>
        <v>394</v>
      </c>
    </row>
    <row r="814" s="50" customFormat="1" spans="1:7">
      <c r="A814" s="66" t="s">
        <v>1506</v>
      </c>
      <c r="B814" s="81" t="s">
        <v>1507</v>
      </c>
      <c r="C814" s="68"/>
      <c r="D814" s="68"/>
      <c r="E814" s="68"/>
      <c r="F814" s="69" t="str">
        <f t="shared" si="28"/>
        <v/>
      </c>
      <c r="G814" s="69" t="str">
        <f t="shared" si="27"/>
        <v/>
      </c>
    </row>
    <row r="815" s="50" customFormat="1" spans="1:7">
      <c r="A815" s="66" t="s">
        <v>1508</v>
      </c>
      <c r="B815" s="81" t="s">
        <v>1509</v>
      </c>
      <c r="C815" s="68"/>
      <c r="D815" s="68"/>
      <c r="E815" s="68"/>
      <c r="F815" s="69" t="str">
        <f t="shared" si="28"/>
        <v/>
      </c>
      <c r="G815" s="69" t="str">
        <f t="shared" si="27"/>
        <v/>
      </c>
    </row>
    <row r="816" s="50" customFormat="1" spans="1:7">
      <c r="A816" s="66" t="s">
        <v>1510</v>
      </c>
      <c r="B816" s="81" t="s">
        <v>1511</v>
      </c>
      <c r="C816" s="68"/>
      <c r="D816" s="68"/>
      <c r="E816" s="68"/>
      <c r="F816" s="69" t="str">
        <f t="shared" si="28"/>
        <v/>
      </c>
      <c r="G816" s="69" t="str">
        <f t="shared" si="27"/>
        <v/>
      </c>
    </row>
    <row r="817" s="50" customFormat="1" spans="1:7">
      <c r="A817" s="66" t="s">
        <v>1512</v>
      </c>
      <c r="B817" s="81" t="s">
        <v>1513</v>
      </c>
      <c r="C817" s="68"/>
      <c r="D817" s="68"/>
      <c r="E817" s="68"/>
      <c r="F817" s="69" t="str">
        <f t="shared" si="28"/>
        <v/>
      </c>
      <c r="G817" s="69" t="str">
        <f t="shared" si="27"/>
        <v/>
      </c>
    </row>
    <row r="818" s="50" customFormat="1" spans="1:7">
      <c r="A818" s="66" t="s">
        <v>1514</v>
      </c>
      <c r="B818" s="81" t="s">
        <v>1515</v>
      </c>
      <c r="C818" s="68"/>
      <c r="D818" s="68"/>
      <c r="E818" s="68"/>
      <c r="F818" s="69" t="str">
        <f t="shared" si="28"/>
        <v/>
      </c>
      <c r="G818" s="69" t="str">
        <f t="shared" si="27"/>
        <v/>
      </c>
    </row>
    <row r="819" s="50" customFormat="1" spans="1:7">
      <c r="A819" s="66" t="s">
        <v>1516</v>
      </c>
      <c r="B819" s="81" t="s">
        <v>1517</v>
      </c>
      <c r="C819" s="68"/>
      <c r="D819" s="68"/>
      <c r="E819" s="68"/>
      <c r="F819" s="69" t="str">
        <f t="shared" si="28"/>
        <v/>
      </c>
      <c r="G819" s="69" t="str">
        <f t="shared" si="27"/>
        <v/>
      </c>
    </row>
    <row r="820" s="50" customFormat="1" spans="1:7">
      <c r="A820" s="66" t="s">
        <v>1518</v>
      </c>
      <c r="B820" s="81" t="s">
        <v>1519</v>
      </c>
      <c r="C820" s="68"/>
      <c r="D820" s="68">
        <v>0</v>
      </c>
      <c r="E820" s="68"/>
      <c r="F820" s="69" t="str">
        <f t="shared" si="28"/>
        <v/>
      </c>
      <c r="G820" s="69" t="str">
        <f t="shared" si="27"/>
        <v/>
      </c>
    </row>
    <row r="821" s="50" customFormat="1" spans="1:7">
      <c r="A821" s="66" t="s">
        <v>1520</v>
      </c>
      <c r="B821" s="81" t="s">
        <v>1521</v>
      </c>
      <c r="C821" s="68">
        <f>SUM(C822:C823)</f>
        <v>1050</v>
      </c>
      <c r="D821" s="68">
        <v>7083</v>
      </c>
      <c r="E821" s="68">
        <v>1200</v>
      </c>
      <c r="F821" s="69">
        <f t="shared" si="28"/>
        <v>114</v>
      </c>
      <c r="G821" s="69">
        <f t="shared" si="27"/>
        <v>17</v>
      </c>
    </row>
    <row r="822" s="50" customFormat="1" spans="1:7">
      <c r="A822" s="66" t="s">
        <v>1522</v>
      </c>
      <c r="B822" s="81" t="s">
        <v>1523</v>
      </c>
      <c r="C822" s="68"/>
      <c r="D822" s="68"/>
      <c r="E822" s="68"/>
      <c r="F822" s="69" t="str">
        <f t="shared" si="28"/>
        <v/>
      </c>
      <c r="G822" s="69" t="str">
        <f t="shared" si="27"/>
        <v/>
      </c>
    </row>
    <row r="823" s="50" customFormat="1" spans="1:7">
      <c r="A823" s="66" t="s">
        <v>1524</v>
      </c>
      <c r="B823" s="81" t="s">
        <v>1525</v>
      </c>
      <c r="C823" s="71">
        <v>1050</v>
      </c>
      <c r="D823" s="68">
        <v>7083</v>
      </c>
      <c r="E823" s="71">
        <v>1200</v>
      </c>
      <c r="F823" s="69">
        <f t="shared" si="28"/>
        <v>114</v>
      </c>
      <c r="G823" s="69">
        <f t="shared" si="27"/>
        <v>17</v>
      </c>
    </row>
    <row r="824" s="50" customFormat="1" spans="1:7">
      <c r="A824" s="66" t="s">
        <v>1526</v>
      </c>
      <c r="B824" s="81" t="s">
        <v>1527</v>
      </c>
      <c r="C824" s="68">
        <f t="shared" ref="C824:C828" si="29">SUM(C825)</f>
        <v>7026</v>
      </c>
      <c r="D824" s="68">
        <v>3283</v>
      </c>
      <c r="E824" s="68">
        <v>6781</v>
      </c>
      <c r="F824" s="69">
        <f t="shared" si="28"/>
        <v>97</v>
      </c>
      <c r="G824" s="69">
        <f t="shared" si="27"/>
        <v>207</v>
      </c>
    </row>
    <row r="825" s="50" customFormat="1" spans="1:7">
      <c r="A825" s="66" t="s">
        <v>1528</v>
      </c>
      <c r="B825" s="81" t="s">
        <v>1529</v>
      </c>
      <c r="C825" s="71">
        <v>7026</v>
      </c>
      <c r="D825" s="68">
        <v>3283</v>
      </c>
      <c r="E825" s="71">
        <v>6781</v>
      </c>
      <c r="F825" s="69">
        <f t="shared" si="28"/>
        <v>97</v>
      </c>
      <c r="G825" s="69">
        <f t="shared" si="27"/>
        <v>207</v>
      </c>
    </row>
    <row r="826" s="50" customFormat="1" spans="1:7">
      <c r="A826" s="66" t="s">
        <v>1530</v>
      </c>
      <c r="B826" s="81" t="s">
        <v>1531</v>
      </c>
      <c r="C826" s="68">
        <f t="shared" si="29"/>
        <v>0</v>
      </c>
      <c r="E826" s="68"/>
      <c r="F826" s="69" t="str">
        <f t="shared" si="28"/>
        <v/>
      </c>
      <c r="G826" s="69" t="str">
        <f t="shared" si="27"/>
        <v/>
      </c>
    </row>
    <row r="827" s="50" customFormat="1" spans="1:7">
      <c r="A827" s="66" t="s">
        <v>1532</v>
      </c>
      <c r="B827" s="81" t="s">
        <v>1533</v>
      </c>
      <c r="C827" s="68"/>
      <c r="D827" s="68">
        <v>0</v>
      </c>
      <c r="E827" s="68"/>
      <c r="F827" s="69" t="str">
        <f t="shared" si="28"/>
        <v/>
      </c>
      <c r="G827" s="69" t="str">
        <f t="shared" si="27"/>
        <v/>
      </c>
    </row>
    <row r="828" s="50" customFormat="1" spans="1:7">
      <c r="A828" s="66" t="s">
        <v>1534</v>
      </c>
      <c r="B828" s="81" t="s">
        <v>1535</v>
      </c>
      <c r="C828" s="68">
        <f t="shared" si="29"/>
        <v>9</v>
      </c>
      <c r="D828" s="68">
        <v>73</v>
      </c>
      <c r="E828" s="68"/>
      <c r="F828" s="69">
        <f t="shared" si="28"/>
        <v>0</v>
      </c>
      <c r="G828" s="69">
        <f t="shared" si="27"/>
        <v>0</v>
      </c>
    </row>
    <row r="829" s="50" customFormat="1" spans="1:7">
      <c r="A829" s="66" t="s">
        <v>1536</v>
      </c>
      <c r="B829" s="81" t="s">
        <v>1537</v>
      </c>
      <c r="C829" s="71">
        <v>9</v>
      </c>
      <c r="D829" s="68">
        <v>73</v>
      </c>
      <c r="E829" s="71"/>
      <c r="F829" s="69">
        <f t="shared" si="28"/>
        <v>0</v>
      </c>
      <c r="G829" s="69">
        <f t="shared" si="27"/>
        <v>0</v>
      </c>
    </row>
    <row r="830" s="50" customFormat="1" spans="1:7">
      <c r="A830" s="66" t="s">
        <v>1538</v>
      </c>
      <c r="B830" s="81" t="s">
        <v>1539</v>
      </c>
      <c r="C830" s="68">
        <f>SUM(C831,C857,C879,C907,C918,C925,C931,C934)</f>
        <v>4111</v>
      </c>
      <c r="D830" s="68">
        <v>2173</v>
      </c>
      <c r="E830" s="68">
        <v>2968</v>
      </c>
      <c r="F830" s="69">
        <f t="shared" si="28"/>
        <v>72</v>
      </c>
      <c r="G830" s="69">
        <f t="shared" si="27"/>
        <v>137</v>
      </c>
    </row>
    <row r="831" s="50" customFormat="1" spans="1:7">
      <c r="A831" s="66" t="s">
        <v>1540</v>
      </c>
      <c r="B831" s="81" t="s">
        <v>1541</v>
      </c>
      <c r="C831" s="68">
        <f>SUM(C832:C856)</f>
        <v>2416</v>
      </c>
      <c r="D831" s="68">
        <v>1402</v>
      </c>
      <c r="E831" s="68">
        <v>1549</v>
      </c>
      <c r="F831" s="69">
        <f t="shared" si="28"/>
        <v>64</v>
      </c>
      <c r="G831" s="69">
        <f t="shared" si="27"/>
        <v>111</v>
      </c>
    </row>
    <row r="832" s="50" customFormat="1" spans="1:7">
      <c r="A832" s="66" t="s">
        <v>1542</v>
      </c>
      <c r="B832" s="81" t="s">
        <v>114</v>
      </c>
      <c r="C832" s="71">
        <v>570</v>
      </c>
      <c r="D832" s="68">
        <v>610</v>
      </c>
      <c r="E832" s="71">
        <v>566</v>
      </c>
      <c r="F832" s="69">
        <f t="shared" si="28"/>
        <v>99</v>
      </c>
      <c r="G832" s="69">
        <f t="shared" si="27"/>
        <v>93</v>
      </c>
    </row>
    <row r="833" s="50" customFormat="1" spans="1:7">
      <c r="A833" s="66" t="s">
        <v>1543</v>
      </c>
      <c r="B833" s="81" t="s">
        <v>116</v>
      </c>
      <c r="C833" s="71">
        <v>268</v>
      </c>
      <c r="D833" s="68">
        <v>174</v>
      </c>
      <c r="E833" s="71">
        <v>87</v>
      </c>
      <c r="F833" s="69">
        <f t="shared" si="28"/>
        <v>33</v>
      </c>
      <c r="G833" s="69">
        <f t="shared" si="27"/>
        <v>50</v>
      </c>
    </row>
    <row r="834" s="50" customFormat="1" spans="1:7">
      <c r="A834" s="66" t="s">
        <v>1544</v>
      </c>
      <c r="B834" s="81" t="s">
        <v>118</v>
      </c>
      <c r="C834" s="71"/>
      <c r="D834" s="68"/>
      <c r="E834" s="71"/>
      <c r="F834" s="69" t="str">
        <f t="shared" si="28"/>
        <v/>
      </c>
      <c r="G834" s="69" t="str">
        <f t="shared" si="27"/>
        <v/>
      </c>
    </row>
    <row r="835" s="50" customFormat="1" spans="1:7">
      <c r="A835" s="66" t="s">
        <v>1545</v>
      </c>
      <c r="B835" s="81" t="s">
        <v>132</v>
      </c>
      <c r="C835" s="71"/>
      <c r="D835" s="68"/>
      <c r="E835" s="71"/>
      <c r="F835" s="69" t="str">
        <f t="shared" si="28"/>
        <v/>
      </c>
      <c r="G835" s="69" t="str">
        <f t="shared" si="27"/>
        <v/>
      </c>
    </row>
    <row r="836" s="50" customFormat="1" spans="1:7">
      <c r="A836" s="66" t="s">
        <v>1546</v>
      </c>
      <c r="B836" s="81" t="s">
        <v>1547</v>
      </c>
      <c r="C836" s="68"/>
      <c r="D836" s="68"/>
      <c r="E836" s="68"/>
      <c r="F836" s="69" t="str">
        <f t="shared" si="28"/>
        <v/>
      </c>
      <c r="G836" s="69" t="str">
        <f t="shared" si="27"/>
        <v/>
      </c>
    </row>
    <row r="837" s="50" customFormat="1" spans="1:7">
      <c r="A837" s="66" t="s">
        <v>1548</v>
      </c>
      <c r="B837" s="81" t="s">
        <v>1549</v>
      </c>
      <c r="C837" s="68"/>
      <c r="D837" s="68"/>
      <c r="E837" s="68"/>
      <c r="F837" s="69" t="str">
        <f t="shared" si="28"/>
        <v/>
      </c>
      <c r="G837" s="69" t="str">
        <f t="shared" si="27"/>
        <v/>
      </c>
    </row>
    <row r="838" s="50" customFormat="1" spans="1:7">
      <c r="A838" s="66" t="s">
        <v>1550</v>
      </c>
      <c r="B838" s="81" t="s">
        <v>1551</v>
      </c>
      <c r="C838" s="68">
        <v>48</v>
      </c>
      <c r="D838" s="68">
        <v>57</v>
      </c>
      <c r="E838" s="68">
        <v>19</v>
      </c>
      <c r="F838" s="69">
        <f t="shared" si="28"/>
        <v>40</v>
      </c>
      <c r="G838" s="69">
        <f t="shared" si="27"/>
        <v>33</v>
      </c>
    </row>
    <row r="839" s="50" customFormat="1" spans="1:7">
      <c r="A839" s="66" t="s">
        <v>1552</v>
      </c>
      <c r="B839" s="81" t="s">
        <v>1553</v>
      </c>
      <c r="C839" s="68"/>
      <c r="D839" s="68"/>
      <c r="E839" s="68"/>
      <c r="F839" s="69" t="str">
        <f t="shared" si="28"/>
        <v/>
      </c>
      <c r="G839" s="69" t="str">
        <f t="shared" si="27"/>
        <v/>
      </c>
    </row>
    <row r="840" s="50" customFormat="1" spans="1:7">
      <c r="A840" s="66" t="s">
        <v>1554</v>
      </c>
      <c r="B840" s="81" t="s">
        <v>1555</v>
      </c>
      <c r="C840" s="68"/>
      <c r="D840" s="68"/>
      <c r="E840" s="68"/>
      <c r="F840" s="69" t="str">
        <f t="shared" si="28"/>
        <v/>
      </c>
      <c r="G840" s="69" t="str">
        <f t="shared" si="27"/>
        <v/>
      </c>
    </row>
    <row r="841" s="50" customFormat="1" spans="1:7">
      <c r="A841" s="66" t="s">
        <v>1556</v>
      </c>
      <c r="B841" s="81" t="s">
        <v>1557</v>
      </c>
      <c r="C841" s="68"/>
      <c r="D841" s="68"/>
      <c r="E841" s="68"/>
      <c r="F841" s="69" t="str">
        <f t="shared" si="28"/>
        <v/>
      </c>
      <c r="G841" s="69" t="str">
        <f t="shared" ref="G841:G904" si="30">IF(D841=0,"",ROUND(E841/D841*100,1))</f>
        <v/>
      </c>
    </row>
    <row r="842" s="50" customFormat="1" spans="1:7">
      <c r="A842" s="66" t="s">
        <v>1558</v>
      </c>
      <c r="B842" s="81" t="s">
        <v>1559</v>
      </c>
      <c r="C842" s="68"/>
      <c r="D842" s="68"/>
      <c r="E842" s="68"/>
      <c r="F842" s="69" t="str">
        <f t="shared" si="28"/>
        <v/>
      </c>
      <c r="G842" s="69" t="str">
        <f t="shared" si="30"/>
        <v/>
      </c>
    </row>
    <row r="843" s="50" customFormat="1" spans="1:7">
      <c r="A843" s="66" t="s">
        <v>1560</v>
      </c>
      <c r="B843" s="81" t="s">
        <v>1561</v>
      </c>
      <c r="C843" s="68"/>
      <c r="D843" s="68"/>
      <c r="E843" s="68"/>
      <c r="F843" s="69" t="str">
        <f t="shared" si="28"/>
        <v/>
      </c>
      <c r="G843" s="69" t="str">
        <f t="shared" si="30"/>
        <v/>
      </c>
    </row>
    <row r="844" s="50" customFormat="1" spans="1:7">
      <c r="A844" s="66" t="s">
        <v>1562</v>
      </c>
      <c r="B844" s="81" t="s">
        <v>1563</v>
      </c>
      <c r="C844" s="68"/>
      <c r="D844" s="68">
        <v>6</v>
      </c>
      <c r="E844" s="68">
        <v>23</v>
      </c>
      <c r="F844" s="69" t="str">
        <f t="shared" si="28"/>
        <v/>
      </c>
      <c r="G844" s="69">
        <f t="shared" si="30"/>
        <v>383</v>
      </c>
    </row>
    <row r="845" s="50" customFormat="1" spans="1:7">
      <c r="A845" s="66" t="s">
        <v>1564</v>
      </c>
      <c r="B845" s="81" t="s">
        <v>1565</v>
      </c>
      <c r="C845" s="68"/>
      <c r="D845" s="68">
        <v>194</v>
      </c>
      <c r="E845" s="68"/>
      <c r="F845" s="69" t="str">
        <f t="shared" si="28"/>
        <v/>
      </c>
      <c r="G845" s="69">
        <f t="shared" si="30"/>
        <v>0</v>
      </c>
    </row>
    <row r="846" s="50" customFormat="1" spans="1:7">
      <c r="A846" s="66" t="s">
        <v>1566</v>
      </c>
      <c r="B846" s="81" t="s">
        <v>1567</v>
      </c>
      <c r="C846" s="68"/>
      <c r="D846" s="68"/>
      <c r="E846" s="68"/>
      <c r="F846" s="69" t="str">
        <f t="shared" si="28"/>
        <v/>
      </c>
      <c r="G846" s="69" t="str">
        <f t="shared" si="30"/>
        <v/>
      </c>
    </row>
    <row r="847" s="50" customFormat="1" spans="1:7">
      <c r="A847" s="66" t="s">
        <v>1568</v>
      </c>
      <c r="B847" s="81" t="s">
        <v>1569</v>
      </c>
      <c r="C847" s="68">
        <v>811</v>
      </c>
      <c r="D847" s="68">
        <v>31</v>
      </c>
      <c r="E847" s="68">
        <v>223</v>
      </c>
      <c r="F847" s="69">
        <f t="shared" si="28"/>
        <v>28</v>
      </c>
      <c r="G847" s="69">
        <f t="shared" si="30"/>
        <v>719</v>
      </c>
    </row>
    <row r="848" s="50" customFormat="1" spans="1:7">
      <c r="A848" s="66" t="s">
        <v>1570</v>
      </c>
      <c r="B848" s="81" t="s">
        <v>1571</v>
      </c>
      <c r="C848" s="68"/>
      <c r="D848" s="68"/>
      <c r="E848" s="68"/>
      <c r="F848" s="69" t="str">
        <f t="shared" si="28"/>
        <v/>
      </c>
      <c r="G848" s="69" t="str">
        <f t="shared" si="30"/>
        <v/>
      </c>
    </row>
    <row r="849" s="50" customFormat="1" spans="1:7">
      <c r="A849" s="66" t="s">
        <v>1572</v>
      </c>
      <c r="B849" s="81" t="s">
        <v>1573</v>
      </c>
      <c r="C849" s="68"/>
      <c r="D849" s="68"/>
      <c r="E849" s="68"/>
      <c r="F849" s="69" t="str">
        <f t="shared" si="28"/>
        <v/>
      </c>
      <c r="G849" s="69" t="str">
        <f t="shared" si="30"/>
        <v/>
      </c>
    </row>
    <row r="850" s="50" customFormat="1" spans="1:7">
      <c r="A850" s="66" t="s">
        <v>1574</v>
      </c>
      <c r="B850" s="81" t="s">
        <v>1575</v>
      </c>
      <c r="C850" s="68">
        <v>4</v>
      </c>
      <c r="D850" s="68"/>
      <c r="E850" s="68">
        <v>4</v>
      </c>
      <c r="F850" s="69">
        <f t="shared" si="28"/>
        <v>100</v>
      </c>
      <c r="G850" s="69" t="str">
        <f t="shared" si="30"/>
        <v/>
      </c>
    </row>
    <row r="851" s="50" customFormat="1" spans="1:7">
      <c r="A851" s="66" t="s">
        <v>1576</v>
      </c>
      <c r="B851" s="81" t="s">
        <v>1577</v>
      </c>
      <c r="C851" s="68"/>
      <c r="D851" s="68"/>
      <c r="E851" s="68"/>
      <c r="F851" s="69" t="str">
        <f t="shared" si="28"/>
        <v/>
      </c>
      <c r="G851" s="69" t="str">
        <f t="shared" si="30"/>
        <v/>
      </c>
    </row>
    <row r="852" s="50" customFormat="1" spans="1:7">
      <c r="A852" s="66" t="s">
        <v>1578</v>
      </c>
      <c r="B852" s="81" t="s">
        <v>1579</v>
      </c>
      <c r="C852" s="68"/>
      <c r="D852" s="68">
        <v>221</v>
      </c>
      <c r="E852" s="68"/>
      <c r="F852" s="69" t="str">
        <f t="shared" si="28"/>
        <v/>
      </c>
      <c r="G852" s="69">
        <f t="shared" si="30"/>
        <v>0</v>
      </c>
    </row>
    <row r="853" s="50" customFormat="1" spans="1:7">
      <c r="A853" s="66" t="s">
        <v>1580</v>
      </c>
      <c r="B853" s="81" t="s">
        <v>1581</v>
      </c>
      <c r="C853" s="68"/>
      <c r="D853" s="68"/>
      <c r="E853" s="68"/>
      <c r="F853" s="69" t="str">
        <f t="shared" ref="F853:F916" si="31">IF(C853=0,"",ROUND(E853/C853*100,1))</f>
        <v/>
      </c>
      <c r="G853" s="69" t="str">
        <f t="shared" si="30"/>
        <v/>
      </c>
    </row>
    <row r="854" s="50" customFormat="1" spans="1:7">
      <c r="A854" s="66" t="s">
        <v>1582</v>
      </c>
      <c r="B854" s="81" t="s">
        <v>1583</v>
      </c>
      <c r="C854" s="68"/>
      <c r="D854" s="68"/>
      <c r="E854" s="68"/>
      <c r="F854" s="69" t="str">
        <f t="shared" si="31"/>
        <v/>
      </c>
      <c r="G854" s="69" t="str">
        <f t="shared" si="30"/>
        <v/>
      </c>
    </row>
    <row r="855" s="50" customFormat="1" spans="1:7">
      <c r="A855" s="66" t="s">
        <v>1584</v>
      </c>
      <c r="B855" s="81" t="s">
        <v>1585</v>
      </c>
      <c r="C855" s="71">
        <v>672</v>
      </c>
      <c r="D855" s="68">
        <v>105</v>
      </c>
      <c r="E855" s="71">
        <v>627</v>
      </c>
      <c r="F855" s="69">
        <f t="shared" si="31"/>
        <v>93</v>
      </c>
      <c r="G855" s="69">
        <f t="shared" si="30"/>
        <v>597</v>
      </c>
    </row>
    <row r="856" s="50" customFormat="1" spans="1:7">
      <c r="A856" s="66" t="s">
        <v>1586</v>
      </c>
      <c r="B856" s="81" t="s">
        <v>1587</v>
      </c>
      <c r="C856" s="71">
        <v>43</v>
      </c>
      <c r="D856" s="68">
        <v>4</v>
      </c>
      <c r="E856" s="71"/>
      <c r="F856" s="69">
        <f t="shared" si="31"/>
        <v>0</v>
      </c>
      <c r="G856" s="69">
        <f t="shared" si="30"/>
        <v>0</v>
      </c>
    </row>
    <row r="857" s="50" customFormat="1" spans="1:7">
      <c r="A857" s="66" t="s">
        <v>1588</v>
      </c>
      <c r="B857" s="81" t="s">
        <v>1589</v>
      </c>
      <c r="C857" s="68">
        <f>SUM(C858:C878)</f>
        <v>176</v>
      </c>
      <c r="D857" s="68">
        <v>9</v>
      </c>
      <c r="E857" s="68">
        <v>56</v>
      </c>
      <c r="F857" s="69">
        <f t="shared" si="31"/>
        <v>32</v>
      </c>
      <c r="G857" s="69">
        <f t="shared" si="30"/>
        <v>622</v>
      </c>
    </row>
    <row r="858" s="50" customFormat="1" spans="1:7">
      <c r="A858" s="66" t="s">
        <v>1590</v>
      </c>
      <c r="B858" s="81" t="s">
        <v>114</v>
      </c>
      <c r="C858" s="68"/>
      <c r="D858" s="68"/>
      <c r="E858" s="68"/>
      <c r="F858" s="69" t="str">
        <f t="shared" si="31"/>
        <v/>
      </c>
      <c r="G858" s="69" t="str">
        <f t="shared" si="30"/>
        <v/>
      </c>
    </row>
    <row r="859" s="50" customFormat="1" spans="1:7">
      <c r="A859" s="66" t="s">
        <v>1591</v>
      </c>
      <c r="B859" s="81" t="s">
        <v>116</v>
      </c>
      <c r="C859" s="71">
        <v>56</v>
      </c>
      <c r="D859" s="68">
        <v>7</v>
      </c>
      <c r="E859" s="71">
        <v>54</v>
      </c>
      <c r="F859" s="69">
        <f t="shared" si="31"/>
        <v>96</v>
      </c>
      <c r="G859" s="69">
        <f t="shared" si="30"/>
        <v>771</v>
      </c>
    </row>
    <row r="860" s="50" customFormat="1" spans="1:7">
      <c r="A860" s="66" t="s">
        <v>1592</v>
      </c>
      <c r="B860" s="81" t="s">
        <v>118</v>
      </c>
      <c r="C860" s="68"/>
      <c r="D860" s="68"/>
      <c r="E860" s="68"/>
      <c r="F860" s="69" t="str">
        <f t="shared" si="31"/>
        <v/>
      </c>
      <c r="G860" s="69" t="str">
        <f t="shared" si="30"/>
        <v/>
      </c>
    </row>
    <row r="861" s="50" customFormat="1" spans="1:7">
      <c r="A861" s="66" t="s">
        <v>1593</v>
      </c>
      <c r="B861" s="81" t="s">
        <v>1594</v>
      </c>
      <c r="C861" s="68"/>
      <c r="D861" s="68"/>
      <c r="E861" s="68"/>
      <c r="F861" s="69" t="str">
        <f t="shared" si="31"/>
        <v/>
      </c>
      <c r="G861" s="69" t="str">
        <f t="shared" si="30"/>
        <v/>
      </c>
    </row>
    <row r="862" s="50" customFormat="1" spans="1:7">
      <c r="A862" s="66" t="s">
        <v>1595</v>
      </c>
      <c r="B862" s="81" t="s">
        <v>1596</v>
      </c>
      <c r="C862" s="68">
        <v>120</v>
      </c>
      <c r="D862" s="68">
        <v>2</v>
      </c>
      <c r="E862" s="68">
        <v>2</v>
      </c>
      <c r="F862" s="69">
        <f t="shared" si="31"/>
        <v>2</v>
      </c>
      <c r="G862" s="69">
        <f t="shared" si="30"/>
        <v>100</v>
      </c>
    </row>
    <row r="863" s="50" customFormat="1" spans="1:7">
      <c r="A863" s="66" t="s">
        <v>1597</v>
      </c>
      <c r="B863" s="81" t="s">
        <v>1598</v>
      </c>
      <c r="C863" s="68"/>
      <c r="D863" s="68"/>
      <c r="E863" s="68"/>
      <c r="F863" s="69" t="str">
        <f t="shared" si="31"/>
        <v/>
      </c>
      <c r="G863" s="69" t="str">
        <f t="shared" si="30"/>
        <v/>
      </c>
    </row>
    <row r="864" s="50" customFormat="1" spans="1:7">
      <c r="A864" s="66" t="s">
        <v>1599</v>
      </c>
      <c r="B864" s="81" t="s">
        <v>1600</v>
      </c>
      <c r="C864" s="68"/>
      <c r="D864" s="68"/>
      <c r="E864" s="68"/>
      <c r="F864" s="69" t="str">
        <f t="shared" si="31"/>
        <v/>
      </c>
      <c r="G864" s="69" t="str">
        <f t="shared" si="30"/>
        <v/>
      </c>
    </row>
    <row r="865" s="50" customFormat="1" spans="1:7">
      <c r="A865" s="66" t="s">
        <v>1601</v>
      </c>
      <c r="B865" s="81" t="s">
        <v>1602</v>
      </c>
      <c r="C865" s="68"/>
      <c r="D865" s="68"/>
      <c r="E865" s="68"/>
      <c r="F865" s="69" t="str">
        <f t="shared" si="31"/>
        <v/>
      </c>
      <c r="G865" s="69" t="str">
        <f t="shared" si="30"/>
        <v/>
      </c>
    </row>
    <row r="866" s="50" customFormat="1" spans="1:7">
      <c r="A866" s="66" t="s">
        <v>1603</v>
      </c>
      <c r="B866" s="81" t="s">
        <v>1604</v>
      </c>
      <c r="C866" s="68"/>
      <c r="D866" s="68"/>
      <c r="E866" s="68"/>
      <c r="F866" s="69" t="str">
        <f t="shared" si="31"/>
        <v/>
      </c>
      <c r="G866" s="69" t="str">
        <f t="shared" si="30"/>
        <v/>
      </c>
    </row>
    <row r="867" s="50" customFormat="1" spans="1:7">
      <c r="A867" s="66" t="s">
        <v>1605</v>
      </c>
      <c r="B867" s="81" t="s">
        <v>1606</v>
      </c>
      <c r="C867" s="68"/>
      <c r="D867" s="68"/>
      <c r="E867" s="68"/>
      <c r="F867" s="69" t="str">
        <f t="shared" si="31"/>
        <v/>
      </c>
      <c r="G867" s="69" t="str">
        <f t="shared" si="30"/>
        <v/>
      </c>
    </row>
    <row r="868" s="50" customFormat="1" spans="1:7">
      <c r="A868" s="66" t="s">
        <v>1607</v>
      </c>
      <c r="B868" s="81" t="s">
        <v>1608</v>
      </c>
      <c r="C868" s="68"/>
      <c r="D868" s="68"/>
      <c r="E868" s="68"/>
      <c r="F868" s="69" t="str">
        <f t="shared" si="31"/>
        <v/>
      </c>
      <c r="G868" s="69" t="str">
        <f t="shared" si="30"/>
        <v/>
      </c>
    </row>
    <row r="869" s="50" customFormat="1" spans="1:7">
      <c r="A869" s="66" t="s">
        <v>1609</v>
      </c>
      <c r="B869" s="81" t="s">
        <v>1610</v>
      </c>
      <c r="C869" s="68"/>
      <c r="D869" s="72"/>
      <c r="E869" s="68"/>
      <c r="F869" s="69" t="str">
        <f t="shared" si="31"/>
        <v/>
      </c>
      <c r="G869" s="69" t="str">
        <f t="shared" si="30"/>
        <v/>
      </c>
    </row>
    <row r="870" s="50" customFormat="1" spans="1:7">
      <c r="A870" s="66" t="s">
        <v>1611</v>
      </c>
      <c r="B870" s="81" t="s">
        <v>1612</v>
      </c>
      <c r="C870" s="68"/>
      <c r="D870" s="72"/>
      <c r="E870" s="68"/>
      <c r="F870" s="69" t="str">
        <f t="shared" si="31"/>
        <v/>
      </c>
      <c r="G870" s="69" t="str">
        <f t="shared" si="30"/>
        <v/>
      </c>
    </row>
    <row r="871" s="50" customFormat="1" spans="1:7">
      <c r="A871" s="66" t="s">
        <v>1613</v>
      </c>
      <c r="B871" s="81" t="s">
        <v>1614</v>
      </c>
      <c r="C871" s="68"/>
      <c r="D871" s="72"/>
      <c r="E871" s="68"/>
      <c r="F871" s="69" t="str">
        <f t="shared" si="31"/>
        <v/>
      </c>
      <c r="G871" s="69" t="str">
        <f t="shared" si="30"/>
        <v/>
      </c>
    </row>
    <row r="872" s="50" customFormat="1" spans="1:7">
      <c r="A872" s="66" t="s">
        <v>1615</v>
      </c>
      <c r="B872" s="81" t="s">
        <v>1616</v>
      </c>
      <c r="C872" s="68"/>
      <c r="D872" s="72"/>
      <c r="E872" s="68"/>
      <c r="F872" s="69" t="str">
        <f t="shared" si="31"/>
        <v/>
      </c>
      <c r="G872" s="69" t="str">
        <f t="shared" si="30"/>
        <v/>
      </c>
    </row>
    <row r="873" s="50" customFormat="1" spans="1:7">
      <c r="A873" s="66" t="s">
        <v>1617</v>
      </c>
      <c r="B873" s="81" t="s">
        <v>1618</v>
      </c>
      <c r="C873" s="68"/>
      <c r="D873" s="68"/>
      <c r="E873" s="68"/>
      <c r="F873" s="69" t="str">
        <f t="shared" si="31"/>
        <v/>
      </c>
      <c r="G873" s="69" t="str">
        <f t="shared" si="30"/>
        <v/>
      </c>
    </row>
    <row r="874" s="50" customFormat="1" spans="1:7">
      <c r="A874" s="66" t="s">
        <v>1619</v>
      </c>
      <c r="B874" s="81" t="s">
        <v>1620</v>
      </c>
      <c r="C874" s="68"/>
      <c r="D874" s="68"/>
      <c r="E874" s="68"/>
      <c r="F874" s="69" t="str">
        <f t="shared" si="31"/>
        <v/>
      </c>
      <c r="G874" s="69" t="str">
        <f t="shared" si="30"/>
        <v/>
      </c>
    </row>
    <row r="875" s="50" customFormat="1" spans="1:7">
      <c r="A875" s="66" t="s">
        <v>1621</v>
      </c>
      <c r="B875" s="81" t="s">
        <v>1622</v>
      </c>
      <c r="C875" s="68"/>
      <c r="D875" s="68"/>
      <c r="E875" s="68"/>
      <c r="F875" s="69" t="str">
        <f t="shared" si="31"/>
        <v/>
      </c>
      <c r="G875" s="69" t="str">
        <f t="shared" si="30"/>
        <v/>
      </c>
    </row>
    <row r="876" s="50" customFormat="1" spans="1:7">
      <c r="A876" s="66" t="s">
        <v>1623</v>
      </c>
      <c r="B876" s="81" t="s">
        <v>1624</v>
      </c>
      <c r="C876" s="68"/>
      <c r="D876" s="68"/>
      <c r="E876" s="68"/>
      <c r="F876" s="69" t="str">
        <f t="shared" si="31"/>
        <v/>
      </c>
      <c r="G876" s="69" t="str">
        <f t="shared" si="30"/>
        <v/>
      </c>
    </row>
    <row r="877" s="50" customFormat="1" spans="1:7">
      <c r="A877" s="66" t="s">
        <v>1625</v>
      </c>
      <c r="B877" s="81" t="s">
        <v>1559</v>
      </c>
      <c r="C877" s="68"/>
      <c r="D877" s="68"/>
      <c r="E877" s="68"/>
      <c r="F877" s="69" t="str">
        <f t="shared" si="31"/>
        <v/>
      </c>
      <c r="G877" s="69" t="str">
        <f t="shared" si="30"/>
        <v/>
      </c>
    </row>
    <row r="878" s="50" customFormat="1" spans="1:7">
      <c r="A878" s="66" t="s">
        <v>1626</v>
      </c>
      <c r="B878" s="81" t="s">
        <v>1627</v>
      </c>
      <c r="C878" s="68"/>
      <c r="D878" s="68"/>
      <c r="E878" s="68"/>
      <c r="F878" s="69" t="str">
        <f t="shared" si="31"/>
        <v/>
      </c>
      <c r="G878" s="69" t="str">
        <f t="shared" si="30"/>
        <v/>
      </c>
    </row>
    <row r="879" s="50" customFormat="1" spans="1:7">
      <c r="A879" s="66" t="s">
        <v>1628</v>
      </c>
      <c r="B879" s="81" t="s">
        <v>1629</v>
      </c>
      <c r="C879" s="68">
        <f>SUM(C880:C906)</f>
        <v>655</v>
      </c>
      <c r="D879" s="68">
        <v>94</v>
      </c>
      <c r="E879" s="68">
        <v>450</v>
      </c>
      <c r="F879" s="69">
        <f t="shared" si="31"/>
        <v>69</v>
      </c>
      <c r="G879" s="69">
        <f t="shared" si="30"/>
        <v>479</v>
      </c>
    </row>
    <row r="880" s="50" customFormat="1" spans="1:7">
      <c r="A880" s="66" t="s">
        <v>1630</v>
      </c>
      <c r="B880" s="81" t="s">
        <v>114</v>
      </c>
      <c r="C880" s="68"/>
      <c r="D880" s="68"/>
      <c r="E880" s="68"/>
      <c r="F880" s="69" t="str">
        <f t="shared" si="31"/>
        <v/>
      </c>
      <c r="G880" s="69" t="str">
        <f t="shared" si="30"/>
        <v/>
      </c>
    </row>
    <row r="881" s="50" customFormat="1" spans="1:7">
      <c r="A881" s="66" t="s">
        <v>1631</v>
      </c>
      <c r="B881" s="81" t="s">
        <v>116</v>
      </c>
      <c r="C881" s="68">
        <v>142</v>
      </c>
      <c r="D881" s="68">
        <v>20</v>
      </c>
      <c r="E881" s="68">
        <v>45</v>
      </c>
      <c r="F881" s="69">
        <f t="shared" si="31"/>
        <v>32</v>
      </c>
      <c r="G881" s="69">
        <f t="shared" si="30"/>
        <v>225</v>
      </c>
    </row>
    <row r="882" s="50" customFormat="1" spans="1:7">
      <c r="A882" s="66" t="s">
        <v>1632</v>
      </c>
      <c r="B882" s="81" t="s">
        <v>118</v>
      </c>
      <c r="C882" s="68"/>
      <c r="D882" s="68"/>
      <c r="E882" s="68"/>
      <c r="F882" s="69" t="str">
        <f t="shared" si="31"/>
        <v/>
      </c>
      <c r="G882" s="69" t="str">
        <f t="shared" si="30"/>
        <v/>
      </c>
    </row>
    <row r="883" s="50" customFormat="1" spans="1:7">
      <c r="A883" s="66" t="s">
        <v>1633</v>
      </c>
      <c r="B883" s="81" t="s">
        <v>1634</v>
      </c>
      <c r="C883" s="68"/>
      <c r="D883" s="68"/>
      <c r="E883" s="68"/>
      <c r="F883" s="69" t="str">
        <f t="shared" si="31"/>
        <v/>
      </c>
      <c r="G883" s="69" t="str">
        <f t="shared" si="30"/>
        <v/>
      </c>
    </row>
    <row r="884" s="50" customFormat="1" spans="1:7">
      <c r="A884" s="66" t="s">
        <v>1635</v>
      </c>
      <c r="B884" s="81" t="s">
        <v>1636</v>
      </c>
      <c r="C884" s="68"/>
      <c r="D884" s="68"/>
      <c r="E884" s="68"/>
      <c r="F884" s="69" t="str">
        <f t="shared" si="31"/>
        <v/>
      </c>
      <c r="G884" s="69" t="str">
        <f t="shared" si="30"/>
        <v/>
      </c>
    </row>
    <row r="885" s="50" customFormat="1" spans="1:7">
      <c r="A885" s="66" t="s">
        <v>1637</v>
      </c>
      <c r="B885" s="81" t="s">
        <v>1638</v>
      </c>
      <c r="C885" s="68"/>
      <c r="D885" s="68"/>
      <c r="E885" s="68"/>
      <c r="F885" s="69" t="str">
        <f t="shared" si="31"/>
        <v/>
      </c>
      <c r="G885" s="69" t="str">
        <f t="shared" si="30"/>
        <v/>
      </c>
    </row>
    <row r="886" s="50" customFormat="1" spans="1:7">
      <c r="A886" s="66" t="s">
        <v>1639</v>
      </c>
      <c r="B886" s="81" t="s">
        <v>1640</v>
      </c>
      <c r="C886" s="68"/>
      <c r="D886" s="68"/>
      <c r="E886" s="68"/>
      <c r="F886" s="69" t="str">
        <f t="shared" si="31"/>
        <v/>
      </c>
      <c r="G886" s="69" t="str">
        <f t="shared" si="30"/>
        <v/>
      </c>
    </row>
    <row r="887" s="50" customFormat="1" spans="1:7">
      <c r="A887" s="66" t="s">
        <v>1641</v>
      </c>
      <c r="B887" s="81" t="s">
        <v>1642</v>
      </c>
      <c r="C887" s="68"/>
      <c r="D887" s="68"/>
      <c r="E887" s="68"/>
      <c r="F887" s="69" t="str">
        <f t="shared" si="31"/>
        <v/>
      </c>
      <c r="G887" s="69" t="str">
        <f t="shared" si="30"/>
        <v/>
      </c>
    </row>
    <row r="888" s="50" customFormat="1" spans="1:7">
      <c r="A888" s="66" t="s">
        <v>1643</v>
      </c>
      <c r="B888" s="81" t="s">
        <v>1644</v>
      </c>
      <c r="C888" s="68"/>
      <c r="D888" s="72"/>
      <c r="E888" s="68"/>
      <c r="F888" s="69" t="str">
        <f t="shared" si="31"/>
        <v/>
      </c>
      <c r="G888" s="69" t="str">
        <f t="shared" si="30"/>
        <v/>
      </c>
    </row>
    <row r="889" s="50" customFormat="1" spans="1:7">
      <c r="A889" s="66" t="s">
        <v>1645</v>
      </c>
      <c r="B889" s="81" t="s">
        <v>1646</v>
      </c>
      <c r="C889" s="68">
        <v>153</v>
      </c>
      <c r="D889" s="72">
        <v>54</v>
      </c>
      <c r="E889" s="68"/>
      <c r="F889" s="69">
        <f t="shared" si="31"/>
        <v>0</v>
      </c>
      <c r="G889" s="69">
        <f t="shared" si="30"/>
        <v>0</v>
      </c>
    </row>
    <row r="890" s="50" customFormat="1" spans="1:7">
      <c r="A890" s="66" t="s">
        <v>1647</v>
      </c>
      <c r="B890" s="81" t="s">
        <v>1648</v>
      </c>
      <c r="C890" s="68"/>
      <c r="D890" s="72"/>
      <c r="E890" s="68"/>
      <c r="F890" s="69" t="str">
        <f t="shared" si="31"/>
        <v/>
      </c>
      <c r="G890" s="69" t="str">
        <f t="shared" si="30"/>
        <v/>
      </c>
    </row>
    <row r="891" s="50" customFormat="1" spans="1:7">
      <c r="A891" s="66" t="s">
        <v>1649</v>
      </c>
      <c r="B891" s="81" t="s">
        <v>1650</v>
      </c>
      <c r="C891" s="68"/>
      <c r="D891" s="72"/>
      <c r="E891" s="68"/>
      <c r="F891" s="69" t="str">
        <f t="shared" si="31"/>
        <v/>
      </c>
      <c r="G891" s="69" t="str">
        <f t="shared" si="30"/>
        <v/>
      </c>
    </row>
    <row r="892" s="50" customFormat="1" spans="1:7">
      <c r="A892" s="66" t="s">
        <v>1651</v>
      </c>
      <c r="B892" s="81" t="s">
        <v>1652</v>
      </c>
      <c r="C892" s="68"/>
      <c r="D892" s="72"/>
      <c r="E892" s="68"/>
      <c r="F892" s="69" t="str">
        <f t="shared" si="31"/>
        <v/>
      </c>
      <c r="G892" s="69" t="str">
        <f t="shared" si="30"/>
        <v/>
      </c>
    </row>
    <row r="893" s="50" customFormat="1" spans="1:7">
      <c r="A893" s="66" t="s">
        <v>1653</v>
      </c>
      <c r="B893" s="81" t="s">
        <v>1654</v>
      </c>
      <c r="C893" s="68"/>
      <c r="D893" s="72"/>
      <c r="E893" s="68">
        <v>400</v>
      </c>
      <c r="F893" s="69" t="str">
        <f t="shared" si="31"/>
        <v/>
      </c>
      <c r="G893" s="69" t="str">
        <f t="shared" si="30"/>
        <v/>
      </c>
    </row>
    <row r="894" s="50" customFormat="1" spans="1:7">
      <c r="A894" s="66" t="s">
        <v>1655</v>
      </c>
      <c r="B894" s="81" t="s">
        <v>1656</v>
      </c>
      <c r="C894" s="68">
        <v>60</v>
      </c>
      <c r="D894" s="68">
        <v>20</v>
      </c>
      <c r="E894" s="68"/>
      <c r="F894" s="69">
        <f t="shared" si="31"/>
        <v>0</v>
      </c>
      <c r="G894" s="69">
        <f t="shared" si="30"/>
        <v>0</v>
      </c>
    </row>
    <row r="895" s="50" customFormat="1" spans="1:7">
      <c r="A895" s="66" t="s">
        <v>1657</v>
      </c>
      <c r="B895" s="81" t="s">
        <v>1658</v>
      </c>
      <c r="C895" s="68">
        <v>1</v>
      </c>
      <c r="D895" s="68"/>
      <c r="E895" s="68">
        <v>5</v>
      </c>
      <c r="F895" s="69">
        <f t="shared" si="31"/>
        <v>500</v>
      </c>
      <c r="G895" s="69" t="str">
        <f t="shared" si="30"/>
        <v/>
      </c>
    </row>
    <row r="896" s="50" customFormat="1" spans="1:7">
      <c r="A896" s="66" t="s">
        <v>1659</v>
      </c>
      <c r="B896" s="81" t="s">
        <v>1660</v>
      </c>
      <c r="C896" s="68"/>
      <c r="D896" s="68"/>
      <c r="E896" s="68"/>
      <c r="F896" s="69" t="str">
        <f t="shared" si="31"/>
        <v/>
      </c>
      <c r="G896" s="69" t="str">
        <f t="shared" si="30"/>
        <v/>
      </c>
    </row>
    <row r="897" s="50" customFormat="1" spans="1:7">
      <c r="A897" s="66" t="s">
        <v>1661</v>
      </c>
      <c r="B897" s="81" t="s">
        <v>1662</v>
      </c>
      <c r="C897" s="68"/>
      <c r="D897" s="68"/>
      <c r="E897" s="68"/>
      <c r="F897" s="69" t="str">
        <f t="shared" si="31"/>
        <v/>
      </c>
      <c r="G897" s="69" t="str">
        <f t="shared" si="30"/>
        <v/>
      </c>
    </row>
    <row r="898" s="50" customFormat="1" spans="1:7">
      <c r="A898" s="66" t="s">
        <v>1663</v>
      </c>
      <c r="B898" s="81" t="s">
        <v>1664</v>
      </c>
      <c r="C898" s="68">
        <v>299</v>
      </c>
      <c r="D898" s="68"/>
      <c r="E898" s="68"/>
      <c r="F898" s="69">
        <f t="shared" si="31"/>
        <v>0</v>
      </c>
      <c r="G898" s="69" t="str">
        <f t="shared" si="30"/>
        <v/>
      </c>
    </row>
    <row r="899" s="50" customFormat="1" spans="1:7">
      <c r="A899" s="66" t="s">
        <v>1665</v>
      </c>
      <c r="B899" s="81" t="s">
        <v>1666</v>
      </c>
      <c r="C899" s="68"/>
      <c r="D899" s="68"/>
      <c r="E899" s="68"/>
      <c r="F899" s="69" t="str">
        <f t="shared" si="31"/>
        <v/>
      </c>
      <c r="G899" s="69" t="str">
        <f t="shared" si="30"/>
        <v/>
      </c>
    </row>
    <row r="900" s="50" customFormat="1" spans="1:7">
      <c r="A900" s="66" t="s">
        <v>1667</v>
      </c>
      <c r="B900" s="81" t="s">
        <v>1668</v>
      </c>
      <c r="C900" s="68"/>
      <c r="D900" s="68"/>
      <c r="E900" s="68"/>
      <c r="F900" s="69" t="str">
        <f t="shared" si="31"/>
        <v/>
      </c>
      <c r="G900" s="69" t="str">
        <f t="shared" si="30"/>
        <v/>
      </c>
    </row>
    <row r="901" s="50" customFormat="1" spans="1:7">
      <c r="A901" s="66" t="s">
        <v>1669</v>
      </c>
      <c r="B901" s="81" t="s">
        <v>1616</v>
      </c>
      <c r="C901" s="68"/>
      <c r="D901" s="68"/>
      <c r="E901" s="68"/>
      <c r="F901" s="69" t="str">
        <f t="shared" si="31"/>
        <v/>
      </c>
      <c r="G901" s="69" t="str">
        <f t="shared" si="30"/>
        <v/>
      </c>
    </row>
    <row r="902" s="50" customFormat="1" spans="1:7">
      <c r="A902" s="66" t="s">
        <v>1670</v>
      </c>
      <c r="B902" s="81" t="s">
        <v>1671</v>
      </c>
      <c r="C902" s="68"/>
      <c r="D902" s="68"/>
      <c r="E902" s="68"/>
      <c r="F902" s="69" t="str">
        <f t="shared" si="31"/>
        <v/>
      </c>
      <c r="G902" s="69" t="str">
        <f t="shared" si="30"/>
        <v/>
      </c>
    </row>
    <row r="903" s="50" customFormat="1" spans="1:7">
      <c r="A903" s="66" t="s">
        <v>1672</v>
      </c>
      <c r="B903" s="81" t="s">
        <v>1673</v>
      </c>
      <c r="C903" s="68"/>
      <c r="D903" s="68"/>
      <c r="E903" s="68"/>
      <c r="F903" s="69" t="str">
        <f t="shared" si="31"/>
        <v/>
      </c>
      <c r="G903" s="69" t="str">
        <f t="shared" si="30"/>
        <v/>
      </c>
    </row>
    <row r="904" s="50" customFormat="1" spans="1:7">
      <c r="A904" s="66" t="s">
        <v>1674</v>
      </c>
      <c r="B904" s="81" t="s">
        <v>1675</v>
      </c>
      <c r="C904" s="68"/>
      <c r="D904" s="68"/>
      <c r="E904" s="68"/>
      <c r="F904" s="69" t="str">
        <f t="shared" si="31"/>
        <v/>
      </c>
      <c r="G904" s="69" t="str">
        <f t="shared" si="30"/>
        <v/>
      </c>
    </row>
    <row r="905" s="50" customFormat="1" spans="1:7">
      <c r="A905" s="66" t="s">
        <v>1676</v>
      </c>
      <c r="B905" s="81" t="s">
        <v>1677</v>
      </c>
      <c r="C905" s="68"/>
      <c r="D905" s="68"/>
      <c r="E905" s="68"/>
      <c r="F905" s="69" t="str">
        <f t="shared" si="31"/>
        <v/>
      </c>
      <c r="G905" s="69" t="str">
        <f t="shared" ref="G905:G968" si="32">IF(D905=0,"",ROUND(E905/D905*100,1))</f>
        <v/>
      </c>
    </row>
    <row r="906" s="50" customFormat="1" spans="1:7">
      <c r="A906" s="66" t="s">
        <v>1678</v>
      </c>
      <c r="B906" s="81" t="s">
        <v>1679</v>
      </c>
      <c r="C906" s="68"/>
      <c r="D906" s="68"/>
      <c r="E906" s="68"/>
      <c r="F906" s="69" t="str">
        <f t="shared" si="31"/>
        <v/>
      </c>
      <c r="G906" s="69" t="str">
        <f t="shared" si="32"/>
        <v/>
      </c>
    </row>
    <row r="907" s="50" customFormat="1" spans="1:7">
      <c r="A907" s="66" t="s">
        <v>1680</v>
      </c>
      <c r="B907" s="81" t="s">
        <v>1681</v>
      </c>
      <c r="C907" s="68">
        <f>SUM(C908:C917)</f>
        <v>11</v>
      </c>
      <c r="D907" s="68">
        <v>2</v>
      </c>
      <c r="E907" s="68"/>
      <c r="F907" s="69">
        <f t="shared" si="31"/>
        <v>0</v>
      </c>
      <c r="G907" s="69">
        <f t="shared" si="32"/>
        <v>0</v>
      </c>
    </row>
    <row r="908" s="50" customFormat="1" spans="1:7">
      <c r="A908" s="66" t="s">
        <v>1682</v>
      </c>
      <c r="B908" s="81" t="s">
        <v>114</v>
      </c>
      <c r="C908" s="68"/>
      <c r="D908" s="68"/>
      <c r="E908" s="68"/>
      <c r="F908" s="69" t="str">
        <f t="shared" si="31"/>
        <v/>
      </c>
      <c r="G908" s="69" t="str">
        <f t="shared" si="32"/>
        <v/>
      </c>
    </row>
    <row r="909" s="50" customFormat="1" spans="1:7">
      <c r="A909" s="66" t="s">
        <v>1683</v>
      </c>
      <c r="B909" s="81" t="s">
        <v>116</v>
      </c>
      <c r="C909" s="68"/>
      <c r="D909" s="68"/>
      <c r="E909" s="68"/>
      <c r="F909" s="69" t="str">
        <f t="shared" si="31"/>
        <v/>
      </c>
      <c r="G909" s="69" t="str">
        <f t="shared" si="32"/>
        <v/>
      </c>
    </row>
    <row r="910" s="50" customFormat="1" spans="1:7">
      <c r="A910" s="66" t="s">
        <v>1684</v>
      </c>
      <c r="B910" s="81" t="s">
        <v>118</v>
      </c>
      <c r="C910" s="68"/>
      <c r="D910" s="68"/>
      <c r="E910" s="68"/>
      <c r="F910" s="69" t="str">
        <f t="shared" si="31"/>
        <v/>
      </c>
      <c r="G910" s="69" t="str">
        <f t="shared" si="32"/>
        <v/>
      </c>
    </row>
    <row r="911" s="50" customFormat="1" spans="1:7">
      <c r="A911" s="66" t="s">
        <v>1685</v>
      </c>
      <c r="B911" s="81" t="s">
        <v>1686</v>
      </c>
      <c r="C911" s="68">
        <v>11</v>
      </c>
      <c r="D911" s="68">
        <v>2</v>
      </c>
      <c r="E911" s="68"/>
      <c r="F911" s="69">
        <f t="shared" si="31"/>
        <v>0</v>
      </c>
      <c r="G911" s="69">
        <f t="shared" si="32"/>
        <v>0</v>
      </c>
    </row>
    <row r="912" s="50" customFormat="1" spans="1:7">
      <c r="A912" s="66" t="s">
        <v>1687</v>
      </c>
      <c r="B912" s="81" t="s">
        <v>1688</v>
      </c>
      <c r="C912" s="68"/>
      <c r="D912" s="68"/>
      <c r="E912" s="68"/>
      <c r="F912" s="69" t="str">
        <f t="shared" si="31"/>
        <v/>
      </c>
      <c r="G912" s="69" t="str">
        <f t="shared" si="32"/>
        <v/>
      </c>
    </row>
    <row r="913" s="50" customFormat="1" spans="1:7">
      <c r="A913" s="66" t="s">
        <v>1689</v>
      </c>
      <c r="B913" s="81" t="s">
        <v>1690</v>
      </c>
      <c r="C913" s="68"/>
      <c r="D913" s="68"/>
      <c r="E913" s="68"/>
      <c r="F913" s="69" t="str">
        <f t="shared" si="31"/>
        <v/>
      </c>
      <c r="G913" s="69" t="str">
        <f t="shared" si="32"/>
        <v/>
      </c>
    </row>
    <row r="914" s="50" customFormat="1" spans="1:7">
      <c r="A914" s="66" t="s">
        <v>1691</v>
      </c>
      <c r="B914" s="81" t="s">
        <v>1692</v>
      </c>
      <c r="C914" s="68"/>
      <c r="D914" s="68"/>
      <c r="E914" s="68"/>
      <c r="F914" s="69" t="str">
        <f t="shared" si="31"/>
        <v/>
      </c>
      <c r="G914" s="69" t="str">
        <f t="shared" si="32"/>
        <v/>
      </c>
    </row>
    <row r="915" s="50" customFormat="1" spans="1:7">
      <c r="A915" s="66" t="s">
        <v>1693</v>
      </c>
      <c r="B915" s="81" t="s">
        <v>1694</v>
      </c>
      <c r="C915" s="68"/>
      <c r="D915" s="68"/>
      <c r="E915" s="68"/>
      <c r="F915" s="69" t="str">
        <f t="shared" si="31"/>
        <v/>
      </c>
      <c r="G915" s="69" t="str">
        <f t="shared" si="32"/>
        <v/>
      </c>
    </row>
    <row r="916" s="50" customFormat="1" spans="1:7">
      <c r="A916" s="66" t="s">
        <v>1695</v>
      </c>
      <c r="B916" s="81" t="s">
        <v>132</v>
      </c>
      <c r="C916" s="68"/>
      <c r="D916" s="68"/>
      <c r="E916" s="68"/>
      <c r="F916" s="69" t="str">
        <f t="shared" si="31"/>
        <v/>
      </c>
      <c r="G916" s="69" t="str">
        <f t="shared" si="32"/>
        <v/>
      </c>
    </row>
    <row r="917" s="50" customFormat="1" spans="1:7">
      <c r="A917" s="66" t="s">
        <v>1696</v>
      </c>
      <c r="B917" s="81" t="s">
        <v>1697</v>
      </c>
      <c r="C917" s="68"/>
      <c r="D917" s="68"/>
      <c r="E917" s="68"/>
      <c r="F917" s="69" t="str">
        <f t="shared" ref="F917:F980" si="33">IF(C917=0,"",ROUND(E917/C917*100,1))</f>
        <v/>
      </c>
      <c r="G917" s="69" t="str">
        <f t="shared" si="32"/>
        <v/>
      </c>
    </row>
    <row r="918" s="50" customFormat="1" spans="1:7">
      <c r="A918" s="66" t="s">
        <v>1698</v>
      </c>
      <c r="B918" s="81" t="s">
        <v>1699</v>
      </c>
      <c r="C918" s="68">
        <f>SUM(C919:C924)</f>
        <v>848</v>
      </c>
      <c r="D918" s="68">
        <v>661</v>
      </c>
      <c r="E918" s="68">
        <v>908</v>
      </c>
      <c r="F918" s="69">
        <f t="shared" si="33"/>
        <v>107</v>
      </c>
      <c r="G918" s="69">
        <f t="shared" si="32"/>
        <v>137</v>
      </c>
    </row>
    <row r="919" s="50" customFormat="1" spans="1:7">
      <c r="A919" s="66" t="s">
        <v>1700</v>
      </c>
      <c r="B919" s="81" t="s">
        <v>1701</v>
      </c>
      <c r="C919" s="71">
        <v>201</v>
      </c>
      <c r="D919" s="68">
        <v>66</v>
      </c>
      <c r="E919" s="71">
        <v>131</v>
      </c>
      <c r="F919" s="69">
        <f t="shared" si="33"/>
        <v>65</v>
      </c>
      <c r="G919" s="69">
        <f t="shared" si="32"/>
        <v>199</v>
      </c>
    </row>
    <row r="920" s="50" customFormat="1" spans="1:7">
      <c r="A920" s="66" t="s">
        <v>1702</v>
      </c>
      <c r="B920" s="81" t="s">
        <v>1703</v>
      </c>
      <c r="C920" s="71"/>
      <c r="D920" s="68"/>
      <c r="E920" s="71"/>
      <c r="F920" s="69" t="str">
        <f t="shared" si="33"/>
        <v/>
      </c>
      <c r="G920" s="69" t="str">
        <f t="shared" si="32"/>
        <v/>
      </c>
    </row>
    <row r="921" s="50" customFormat="1" spans="1:7">
      <c r="A921" s="66" t="s">
        <v>1704</v>
      </c>
      <c r="B921" s="81" t="s">
        <v>1705</v>
      </c>
      <c r="C921" s="71">
        <v>647</v>
      </c>
      <c r="D921" s="68">
        <v>595</v>
      </c>
      <c r="E921" s="71">
        <v>777</v>
      </c>
      <c r="F921" s="69">
        <f t="shared" si="33"/>
        <v>120</v>
      </c>
      <c r="G921" s="69">
        <f t="shared" si="32"/>
        <v>131</v>
      </c>
    </row>
    <row r="922" s="50" customFormat="1" spans="1:7">
      <c r="A922" s="66" t="s">
        <v>1706</v>
      </c>
      <c r="B922" s="81" t="s">
        <v>1707</v>
      </c>
      <c r="C922" s="71"/>
      <c r="D922" s="68"/>
      <c r="E922" s="71"/>
      <c r="F922" s="69" t="str">
        <f t="shared" si="33"/>
        <v/>
      </c>
      <c r="G922" s="69" t="str">
        <f t="shared" si="32"/>
        <v/>
      </c>
    </row>
    <row r="923" s="50" customFormat="1" spans="1:7">
      <c r="A923" s="66" t="s">
        <v>1708</v>
      </c>
      <c r="B923" s="81" t="s">
        <v>1709</v>
      </c>
      <c r="C923" s="68"/>
      <c r="D923" s="68"/>
      <c r="E923" s="68"/>
      <c r="F923" s="69" t="str">
        <f t="shared" si="33"/>
        <v/>
      </c>
      <c r="G923" s="69" t="str">
        <f t="shared" si="32"/>
        <v/>
      </c>
    </row>
    <row r="924" s="50" customFormat="1" spans="1:7">
      <c r="A924" s="66" t="s">
        <v>1710</v>
      </c>
      <c r="B924" s="81" t="s">
        <v>1711</v>
      </c>
      <c r="C924" s="68"/>
      <c r="D924" s="68"/>
      <c r="E924" s="68"/>
      <c r="F924" s="69" t="str">
        <f t="shared" si="33"/>
        <v/>
      </c>
      <c r="G924" s="69" t="str">
        <f t="shared" si="32"/>
        <v/>
      </c>
    </row>
    <row r="925" s="50" customFormat="1" spans="1:7">
      <c r="A925" s="66" t="s">
        <v>1712</v>
      </c>
      <c r="B925" s="81" t="s">
        <v>1713</v>
      </c>
      <c r="C925" s="68">
        <f>SUM(C926:C930)</f>
        <v>5</v>
      </c>
      <c r="D925" s="68">
        <v>5</v>
      </c>
      <c r="E925" s="68">
        <v>4</v>
      </c>
      <c r="F925" s="69">
        <f t="shared" si="33"/>
        <v>80</v>
      </c>
      <c r="G925" s="69">
        <f t="shared" si="32"/>
        <v>80</v>
      </c>
    </row>
    <row r="926" s="50" customFormat="1" spans="1:7">
      <c r="A926" s="66" t="s">
        <v>1714</v>
      </c>
      <c r="B926" s="81" t="s">
        <v>1715</v>
      </c>
      <c r="C926" s="68"/>
      <c r="D926" s="68"/>
      <c r="E926" s="68"/>
      <c r="F926" s="69" t="str">
        <f t="shared" si="33"/>
        <v/>
      </c>
      <c r="G926" s="69" t="str">
        <f t="shared" si="32"/>
        <v/>
      </c>
    </row>
    <row r="927" s="50" customFormat="1" spans="1:7">
      <c r="A927" s="66" t="s">
        <v>1716</v>
      </c>
      <c r="B927" s="81" t="s">
        <v>1717</v>
      </c>
      <c r="C927" s="68">
        <v>5</v>
      </c>
      <c r="D927" s="68">
        <v>5</v>
      </c>
      <c r="E927" s="68">
        <v>4</v>
      </c>
      <c r="F927" s="69">
        <f t="shared" si="33"/>
        <v>80</v>
      </c>
      <c r="G927" s="69">
        <f t="shared" si="32"/>
        <v>80</v>
      </c>
    </row>
    <row r="928" s="50" customFormat="1" spans="1:7">
      <c r="A928" s="66" t="s">
        <v>1718</v>
      </c>
      <c r="B928" s="81" t="s">
        <v>1719</v>
      </c>
      <c r="C928" s="68"/>
      <c r="D928" s="68"/>
      <c r="E928" s="68"/>
      <c r="F928" s="69" t="str">
        <f t="shared" si="33"/>
        <v/>
      </c>
      <c r="G928" s="69" t="str">
        <f t="shared" si="32"/>
        <v/>
      </c>
    </row>
    <row r="929" s="50" customFormat="1" spans="1:7">
      <c r="A929" s="66" t="s">
        <v>1720</v>
      </c>
      <c r="B929" s="81" t="s">
        <v>1721</v>
      </c>
      <c r="C929" s="68"/>
      <c r="D929" s="68"/>
      <c r="E929" s="68"/>
      <c r="F929" s="69" t="str">
        <f t="shared" si="33"/>
        <v/>
      </c>
      <c r="G929" s="69" t="str">
        <f t="shared" si="32"/>
        <v/>
      </c>
    </row>
    <row r="930" s="50" customFormat="1" spans="1:7">
      <c r="A930" s="66" t="s">
        <v>1722</v>
      </c>
      <c r="B930" s="81" t="s">
        <v>1723</v>
      </c>
      <c r="C930" s="68"/>
      <c r="D930" s="68"/>
      <c r="E930" s="68"/>
      <c r="F930" s="69" t="str">
        <f t="shared" si="33"/>
        <v/>
      </c>
      <c r="G930" s="69" t="str">
        <f t="shared" si="32"/>
        <v/>
      </c>
    </row>
    <row r="931" s="50" customFormat="1" spans="1:7">
      <c r="A931" s="66" t="s">
        <v>1724</v>
      </c>
      <c r="B931" s="81" t="s">
        <v>1725</v>
      </c>
      <c r="C931" s="68">
        <f>SUM(C932:C933)</f>
        <v>0</v>
      </c>
      <c r="D931" s="68">
        <v>0</v>
      </c>
      <c r="E931" s="68"/>
      <c r="F931" s="69" t="str">
        <f t="shared" si="33"/>
        <v/>
      </c>
      <c r="G931" s="69" t="str">
        <f t="shared" si="32"/>
        <v/>
      </c>
    </row>
    <row r="932" s="50" customFormat="1" spans="1:7">
      <c r="A932" s="66" t="s">
        <v>1726</v>
      </c>
      <c r="B932" s="81" t="s">
        <v>1727</v>
      </c>
      <c r="C932" s="68"/>
      <c r="D932" s="68"/>
      <c r="E932" s="68"/>
      <c r="F932" s="69" t="str">
        <f t="shared" si="33"/>
        <v/>
      </c>
      <c r="G932" s="69" t="str">
        <f t="shared" si="32"/>
        <v/>
      </c>
    </row>
    <row r="933" s="50" customFormat="1" spans="1:7">
      <c r="A933" s="66" t="s">
        <v>1728</v>
      </c>
      <c r="B933" s="81" t="s">
        <v>1729</v>
      </c>
      <c r="C933" s="68"/>
      <c r="D933" s="68"/>
      <c r="E933" s="68"/>
      <c r="F933" s="69" t="str">
        <f t="shared" si="33"/>
        <v/>
      </c>
      <c r="G933" s="69" t="str">
        <f t="shared" si="32"/>
        <v/>
      </c>
    </row>
    <row r="934" s="50" customFormat="1" spans="1:7">
      <c r="A934" s="66" t="s">
        <v>1730</v>
      </c>
      <c r="B934" s="81" t="s">
        <v>1731</v>
      </c>
      <c r="C934" s="68">
        <f>SUM(C935:C936)</f>
        <v>0</v>
      </c>
      <c r="D934" s="68">
        <v>0</v>
      </c>
      <c r="E934" s="68"/>
      <c r="F934" s="69" t="str">
        <f t="shared" si="33"/>
        <v/>
      </c>
      <c r="G934" s="69" t="str">
        <f t="shared" si="32"/>
        <v/>
      </c>
    </row>
    <row r="935" s="50" customFormat="1" spans="1:7">
      <c r="A935" s="66" t="s">
        <v>1732</v>
      </c>
      <c r="B935" s="81" t="s">
        <v>1733</v>
      </c>
      <c r="C935" s="68"/>
      <c r="D935" s="68"/>
      <c r="E935" s="68"/>
      <c r="F935" s="69" t="str">
        <f t="shared" si="33"/>
        <v/>
      </c>
      <c r="G935" s="69" t="str">
        <f t="shared" si="32"/>
        <v/>
      </c>
    </row>
    <row r="936" s="50" customFormat="1" spans="1:7">
      <c r="A936" s="66" t="s">
        <v>1734</v>
      </c>
      <c r="B936" s="81" t="s">
        <v>1735</v>
      </c>
      <c r="C936" s="68"/>
      <c r="D936" s="68"/>
      <c r="E936" s="68"/>
      <c r="F936" s="69" t="str">
        <f t="shared" si="33"/>
        <v/>
      </c>
      <c r="G936" s="69" t="str">
        <f t="shared" si="32"/>
        <v/>
      </c>
    </row>
    <row r="937" s="50" customFormat="1" spans="1:7">
      <c r="A937" s="66" t="s">
        <v>1736</v>
      </c>
      <c r="B937" s="81" t="s">
        <v>1737</v>
      </c>
      <c r="C937" s="68">
        <f>SUM(C938,C960,C970,C980,C987,C992)</f>
        <v>433</v>
      </c>
      <c r="D937" s="68">
        <v>4453</v>
      </c>
      <c r="E937" s="68">
        <v>405</v>
      </c>
      <c r="F937" s="69">
        <f t="shared" si="33"/>
        <v>94</v>
      </c>
      <c r="G937" s="69">
        <f t="shared" si="32"/>
        <v>9</v>
      </c>
    </row>
    <row r="938" s="50" customFormat="1" spans="1:7">
      <c r="A938" s="66" t="s">
        <v>1738</v>
      </c>
      <c r="B938" s="81" t="s">
        <v>1739</v>
      </c>
      <c r="C938" s="68">
        <f>SUM(C939:C959)</f>
        <v>433</v>
      </c>
      <c r="D938" s="68">
        <v>4120</v>
      </c>
      <c r="E938" s="68">
        <v>405</v>
      </c>
      <c r="F938" s="69">
        <f t="shared" si="33"/>
        <v>94</v>
      </c>
      <c r="G938" s="69">
        <f t="shared" si="32"/>
        <v>10</v>
      </c>
    </row>
    <row r="939" s="50" customFormat="1" spans="1:7">
      <c r="A939" s="66" t="s">
        <v>1740</v>
      </c>
      <c r="B939" s="81" t="s">
        <v>114</v>
      </c>
      <c r="C939" s="71">
        <v>421</v>
      </c>
      <c r="D939" s="68">
        <v>430</v>
      </c>
      <c r="E939" s="71">
        <v>373</v>
      </c>
      <c r="F939" s="69">
        <f t="shared" si="33"/>
        <v>89</v>
      </c>
      <c r="G939" s="69">
        <f t="shared" si="32"/>
        <v>87</v>
      </c>
    </row>
    <row r="940" s="50" customFormat="1" spans="1:7">
      <c r="A940" s="66" t="s">
        <v>1741</v>
      </c>
      <c r="B940" s="81" t="s">
        <v>116</v>
      </c>
      <c r="C940" s="71">
        <v>10</v>
      </c>
      <c r="D940" s="68">
        <v>3504</v>
      </c>
      <c r="E940" s="71">
        <v>32</v>
      </c>
      <c r="F940" s="69">
        <f t="shared" si="33"/>
        <v>320</v>
      </c>
      <c r="G940" s="69">
        <f t="shared" si="32"/>
        <v>1</v>
      </c>
    </row>
    <row r="941" s="50" customFormat="1" spans="1:7">
      <c r="A941" s="66" t="s">
        <v>1742</v>
      </c>
      <c r="B941" s="81" t="s">
        <v>118</v>
      </c>
      <c r="C941" s="71"/>
      <c r="D941" s="68"/>
      <c r="E941" s="71"/>
      <c r="F941" s="69" t="str">
        <f t="shared" si="33"/>
        <v/>
      </c>
      <c r="G941" s="69" t="str">
        <f t="shared" si="32"/>
        <v/>
      </c>
    </row>
    <row r="942" s="50" customFormat="1" spans="1:7">
      <c r="A942" s="66" t="s">
        <v>1743</v>
      </c>
      <c r="B942" s="81" t="s">
        <v>1744</v>
      </c>
      <c r="C942" s="71"/>
      <c r="D942" s="68">
        <v>184</v>
      </c>
      <c r="E942" s="71"/>
      <c r="F942" s="69" t="str">
        <f t="shared" si="33"/>
        <v/>
      </c>
      <c r="G942" s="69">
        <f t="shared" si="32"/>
        <v>0</v>
      </c>
    </row>
    <row r="943" s="50" customFormat="1" spans="1:7">
      <c r="A943" s="66" t="s">
        <v>1745</v>
      </c>
      <c r="B943" s="81" t="s">
        <v>1746</v>
      </c>
      <c r="C943" s="71">
        <v>2</v>
      </c>
      <c r="D943" s="68"/>
      <c r="E943" s="71"/>
      <c r="F943" s="69">
        <f t="shared" si="33"/>
        <v>0</v>
      </c>
      <c r="G943" s="69" t="str">
        <f t="shared" si="32"/>
        <v/>
      </c>
    </row>
    <row r="944" s="50" customFormat="1" spans="1:7">
      <c r="A944" s="66" t="s">
        <v>1747</v>
      </c>
      <c r="B944" s="81" t="s">
        <v>1748</v>
      </c>
      <c r="C944" s="71"/>
      <c r="D944" s="68"/>
      <c r="E944" s="71"/>
      <c r="F944" s="69" t="str">
        <f t="shared" si="33"/>
        <v/>
      </c>
      <c r="G944" s="69" t="str">
        <f t="shared" si="32"/>
        <v/>
      </c>
    </row>
    <row r="945" s="50" customFormat="1" spans="1:7">
      <c r="A945" s="66" t="s">
        <v>1749</v>
      </c>
      <c r="B945" s="81" t="s">
        <v>1750</v>
      </c>
      <c r="C945" s="68"/>
      <c r="D945" s="68"/>
      <c r="E945" s="68"/>
      <c r="F945" s="69" t="str">
        <f t="shared" si="33"/>
        <v/>
      </c>
      <c r="G945" s="69" t="str">
        <f t="shared" si="32"/>
        <v/>
      </c>
    </row>
    <row r="946" s="50" customFormat="1" spans="1:7">
      <c r="A946" s="66" t="s">
        <v>1751</v>
      </c>
      <c r="B946" s="81" t="s">
        <v>1752</v>
      </c>
      <c r="C946" s="68"/>
      <c r="D946" s="71"/>
      <c r="E946" s="68"/>
      <c r="F946" s="69" t="str">
        <f t="shared" si="33"/>
        <v/>
      </c>
      <c r="G946" s="69" t="str">
        <f t="shared" si="32"/>
        <v/>
      </c>
    </row>
    <row r="947" s="50" customFormat="1" spans="1:7">
      <c r="A947" s="66" t="s">
        <v>1753</v>
      </c>
      <c r="B947" s="81" t="s">
        <v>1754</v>
      </c>
      <c r="C947" s="68"/>
      <c r="D947" s="71"/>
      <c r="E947" s="68"/>
      <c r="F947" s="69" t="str">
        <f t="shared" si="33"/>
        <v/>
      </c>
      <c r="G947" s="69" t="str">
        <f t="shared" si="32"/>
        <v/>
      </c>
    </row>
    <row r="948" s="50" customFormat="1" spans="1:7">
      <c r="A948" s="66" t="s">
        <v>1755</v>
      </c>
      <c r="B948" s="81" t="s">
        <v>1756</v>
      </c>
      <c r="C948" s="68"/>
      <c r="D948" s="68"/>
      <c r="E948" s="68"/>
      <c r="F948" s="69" t="str">
        <f t="shared" si="33"/>
        <v/>
      </c>
      <c r="G948" s="69" t="str">
        <f t="shared" si="32"/>
        <v/>
      </c>
    </row>
    <row r="949" s="50" customFormat="1" spans="1:7">
      <c r="A949" s="66" t="s">
        <v>1757</v>
      </c>
      <c r="B949" s="81" t="s">
        <v>1758</v>
      </c>
      <c r="C949" s="68"/>
      <c r="D949" s="68"/>
      <c r="E949" s="68"/>
      <c r="F949" s="69" t="str">
        <f t="shared" si="33"/>
        <v/>
      </c>
      <c r="G949" s="69" t="str">
        <f t="shared" si="32"/>
        <v/>
      </c>
    </row>
    <row r="950" s="50" customFormat="1" spans="1:7">
      <c r="A950" s="66" t="s">
        <v>1759</v>
      </c>
      <c r="B950" s="81" t="s">
        <v>1760</v>
      </c>
      <c r="C950" s="68"/>
      <c r="D950" s="68"/>
      <c r="E950" s="68"/>
      <c r="F950" s="69" t="str">
        <f t="shared" si="33"/>
        <v/>
      </c>
      <c r="G950" s="69" t="str">
        <f t="shared" si="32"/>
        <v/>
      </c>
    </row>
    <row r="951" s="50" customFormat="1" spans="1:7">
      <c r="A951" s="66" t="s">
        <v>1761</v>
      </c>
      <c r="B951" s="81" t="s">
        <v>1762</v>
      </c>
      <c r="C951" s="68"/>
      <c r="D951" s="68"/>
      <c r="E951" s="68"/>
      <c r="F951" s="69" t="str">
        <f t="shared" si="33"/>
        <v/>
      </c>
      <c r="G951" s="69" t="str">
        <f t="shared" si="32"/>
        <v/>
      </c>
    </row>
    <row r="952" s="50" customFormat="1" spans="1:7">
      <c r="A952" s="66" t="s">
        <v>1763</v>
      </c>
      <c r="B952" s="81" t="s">
        <v>1764</v>
      </c>
      <c r="C952" s="68"/>
      <c r="D952" s="68"/>
      <c r="E952" s="68"/>
      <c r="F952" s="69" t="str">
        <f t="shared" si="33"/>
        <v/>
      </c>
      <c r="G952" s="69" t="str">
        <f t="shared" si="32"/>
        <v/>
      </c>
    </row>
    <row r="953" s="50" customFormat="1" spans="1:7">
      <c r="A953" s="66" t="s">
        <v>1765</v>
      </c>
      <c r="B953" s="81" t="s">
        <v>1766</v>
      </c>
      <c r="C953" s="68"/>
      <c r="D953" s="68"/>
      <c r="E953" s="68"/>
      <c r="F953" s="69" t="str">
        <f t="shared" si="33"/>
        <v/>
      </c>
      <c r="G953" s="69" t="str">
        <f t="shared" si="32"/>
        <v/>
      </c>
    </row>
    <row r="954" s="50" customFormat="1" spans="1:7">
      <c r="A954" s="66" t="s">
        <v>1767</v>
      </c>
      <c r="B954" s="81" t="s">
        <v>1768</v>
      </c>
      <c r="C954" s="68"/>
      <c r="D954" s="68"/>
      <c r="E954" s="68"/>
      <c r="F954" s="69" t="str">
        <f t="shared" si="33"/>
        <v/>
      </c>
      <c r="G954" s="69" t="str">
        <f t="shared" si="32"/>
        <v/>
      </c>
    </row>
    <row r="955" s="50" customFormat="1" spans="1:7">
      <c r="A955" s="66" t="s">
        <v>1769</v>
      </c>
      <c r="B955" s="81" t="s">
        <v>1770</v>
      </c>
      <c r="C955" s="68"/>
      <c r="D955" s="68"/>
      <c r="E955" s="68"/>
      <c r="F955" s="69" t="str">
        <f t="shared" si="33"/>
        <v/>
      </c>
      <c r="G955" s="69" t="str">
        <f t="shared" si="32"/>
        <v/>
      </c>
    </row>
    <row r="956" s="50" customFormat="1" spans="1:7">
      <c r="A956" s="66" t="s">
        <v>1771</v>
      </c>
      <c r="B956" s="81" t="s">
        <v>1772</v>
      </c>
      <c r="C956" s="68"/>
      <c r="D956" s="68"/>
      <c r="E956" s="68"/>
      <c r="F956" s="69" t="str">
        <f t="shared" si="33"/>
        <v/>
      </c>
      <c r="G956" s="69" t="str">
        <f t="shared" si="32"/>
        <v/>
      </c>
    </row>
    <row r="957" s="50" customFormat="1" spans="1:7">
      <c r="A957" s="66" t="s">
        <v>1773</v>
      </c>
      <c r="B957" s="81" t="s">
        <v>1774</v>
      </c>
      <c r="C957" s="68"/>
      <c r="D957" s="68"/>
      <c r="E957" s="68"/>
      <c r="F957" s="69" t="str">
        <f t="shared" si="33"/>
        <v/>
      </c>
      <c r="G957" s="69" t="str">
        <f t="shared" si="32"/>
        <v/>
      </c>
    </row>
    <row r="958" s="50" customFormat="1" spans="1:7">
      <c r="A958" s="66" t="s">
        <v>1775</v>
      </c>
      <c r="B958" s="81" t="s">
        <v>1776</v>
      </c>
      <c r="C958" s="68"/>
      <c r="D958" s="68"/>
      <c r="E958" s="68"/>
      <c r="F958" s="69" t="str">
        <f t="shared" si="33"/>
        <v/>
      </c>
      <c r="G958" s="69" t="str">
        <f t="shared" si="32"/>
        <v/>
      </c>
    </row>
    <row r="959" s="50" customFormat="1" spans="1:7">
      <c r="A959" s="66" t="s">
        <v>1777</v>
      </c>
      <c r="B959" s="81" t="s">
        <v>1778</v>
      </c>
      <c r="C959" s="68"/>
      <c r="D959" s="68">
        <v>2</v>
      </c>
      <c r="E959" s="68"/>
      <c r="F959" s="69" t="str">
        <f t="shared" si="33"/>
        <v/>
      </c>
      <c r="G959" s="69">
        <f t="shared" si="32"/>
        <v>0</v>
      </c>
    </row>
    <row r="960" s="50" customFormat="1" spans="1:7">
      <c r="A960" s="66" t="s">
        <v>1779</v>
      </c>
      <c r="B960" s="81" t="s">
        <v>1780</v>
      </c>
      <c r="C960" s="68">
        <f>SUM(C961:C969)</f>
        <v>0</v>
      </c>
      <c r="D960" s="68"/>
      <c r="E960" s="68"/>
      <c r="F960" s="69" t="str">
        <f t="shared" si="33"/>
        <v/>
      </c>
      <c r="G960" s="69" t="str">
        <f t="shared" si="32"/>
        <v/>
      </c>
    </row>
    <row r="961" s="50" customFormat="1" spans="1:7">
      <c r="A961" s="66" t="s">
        <v>1781</v>
      </c>
      <c r="B961" s="81" t="s">
        <v>114</v>
      </c>
      <c r="C961" s="68"/>
      <c r="D961" s="68"/>
      <c r="E961" s="68"/>
      <c r="F961" s="69" t="str">
        <f t="shared" si="33"/>
        <v/>
      </c>
      <c r="G961" s="69" t="str">
        <f t="shared" si="32"/>
        <v/>
      </c>
    </row>
    <row r="962" s="50" customFormat="1" spans="1:7">
      <c r="A962" s="66" t="s">
        <v>1782</v>
      </c>
      <c r="B962" s="81" t="s">
        <v>116</v>
      </c>
      <c r="C962" s="68"/>
      <c r="D962" s="68"/>
      <c r="E962" s="68"/>
      <c r="F962" s="69" t="str">
        <f t="shared" si="33"/>
        <v/>
      </c>
      <c r="G962" s="69" t="str">
        <f t="shared" si="32"/>
        <v/>
      </c>
    </row>
    <row r="963" s="50" customFormat="1" spans="1:7">
      <c r="A963" s="66" t="s">
        <v>1783</v>
      </c>
      <c r="B963" s="81" t="s">
        <v>118</v>
      </c>
      <c r="C963" s="68"/>
      <c r="D963" s="68"/>
      <c r="E963" s="68"/>
      <c r="F963" s="69" t="str">
        <f t="shared" si="33"/>
        <v/>
      </c>
      <c r="G963" s="69" t="str">
        <f t="shared" si="32"/>
        <v/>
      </c>
    </row>
    <row r="964" s="50" customFormat="1" spans="1:7">
      <c r="A964" s="66" t="s">
        <v>1784</v>
      </c>
      <c r="B964" s="81" t="s">
        <v>1785</v>
      </c>
      <c r="C964" s="68"/>
      <c r="D964" s="68"/>
      <c r="E964" s="68"/>
      <c r="F964" s="69" t="str">
        <f t="shared" si="33"/>
        <v/>
      </c>
      <c r="G964" s="69" t="str">
        <f t="shared" si="32"/>
        <v/>
      </c>
    </row>
    <row r="965" s="50" customFormat="1" spans="1:7">
      <c r="A965" s="66" t="s">
        <v>1786</v>
      </c>
      <c r="B965" s="81" t="s">
        <v>1787</v>
      </c>
      <c r="C965" s="68"/>
      <c r="D965" s="68"/>
      <c r="E965" s="68"/>
      <c r="F965" s="69" t="str">
        <f t="shared" si="33"/>
        <v/>
      </c>
      <c r="G965" s="69" t="str">
        <f t="shared" si="32"/>
        <v/>
      </c>
    </row>
    <row r="966" s="50" customFormat="1" spans="1:7">
      <c r="A966" s="66" t="s">
        <v>1788</v>
      </c>
      <c r="B966" s="81" t="s">
        <v>1789</v>
      </c>
      <c r="C966" s="68"/>
      <c r="D966" s="68"/>
      <c r="E966" s="68"/>
      <c r="F966" s="69" t="str">
        <f t="shared" si="33"/>
        <v/>
      </c>
      <c r="G966" s="69" t="str">
        <f t="shared" si="32"/>
        <v/>
      </c>
    </row>
    <row r="967" s="50" customFormat="1" spans="1:7">
      <c r="A967" s="66" t="s">
        <v>1790</v>
      </c>
      <c r="B967" s="81" t="s">
        <v>1791</v>
      </c>
      <c r="C967" s="68"/>
      <c r="D967" s="68"/>
      <c r="E967" s="68"/>
      <c r="F967" s="69" t="str">
        <f t="shared" si="33"/>
        <v/>
      </c>
      <c r="G967" s="69" t="str">
        <f t="shared" si="32"/>
        <v/>
      </c>
    </row>
    <row r="968" s="50" customFormat="1" spans="1:7">
      <c r="A968" s="66" t="s">
        <v>1792</v>
      </c>
      <c r="B968" s="81" t="s">
        <v>1793</v>
      </c>
      <c r="C968" s="68"/>
      <c r="D968" s="68"/>
      <c r="E968" s="68"/>
      <c r="F968" s="69" t="str">
        <f t="shared" si="33"/>
        <v/>
      </c>
      <c r="G968" s="69" t="str">
        <f t="shared" si="32"/>
        <v/>
      </c>
    </row>
    <row r="969" s="50" customFormat="1" spans="1:7">
      <c r="A969" s="66" t="s">
        <v>1794</v>
      </c>
      <c r="B969" s="81" t="s">
        <v>1795</v>
      </c>
      <c r="C969" s="68"/>
      <c r="D969" s="68">
        <v>0</v>
      </c>
      <c r="E969" s="68"/>
      <c r="F969" s="69" t="str">
        <f t="shared" si="33"/>
        <v/>
      </c>
      <c r="G969" s="69" t="str">
        <f t="shared" ref="G969:G1032" si="34">IF(D969=0,"",ROUND(E969/D969*100,1))</f>
        <v/>
      </c>
    </row>
    <row r="970" s="50" customFormat="1" spans="1:7">
      <c r="A970" s="66" t="s">
        <v>1796</v>
      </c>
      <c r="B970" s="81" t="s">
        <v>1797</v>
      </c>
      <c r="C970" s="68">
        <f>SUM(C971:C979)</f>
        <v>0</v>
      </c>
      <c r="D970" s="68"/>
      <c r="E970" s="68"/>
      <c r="F970" s="69" t="str">
        <f t="shared" si="33"/>
        <v/>
      </c>
      <c r="G970" s="69" t="str">
        <f t="shared" si="34"/>
        <v/>
      </c>
    </row>
    <row r="971" s="50" customFormat="1" spans="1:7">
      <c r="A971" s="66" t="s">
        <v>1798</v>
      </c>
      <c r="B971" s="81" t="s">
        <v>114</v>
      </c>
      <c r="C971" s="68"/>
      <c r="D971" s="68"/>
      <c r="E971" s="68"/>
      <c r="F971" s="69" t="str">
        <f t="shared" si="33"/>
        <v/>
      </c>
      <c r="G971" s="69" t="str">
        <f t="shared" si="34"/>
        <v/>
      </c>
    </row>
    <row r="972" s="50" customFormat="1" spans="1:7">
      <c r="A972" s="66" t="s">
        <v>1799</v>
      </c>
      <c r="B972" s="81" t="s">
        <v>116</v>
      </c>
      <c r="C972" s="68"/>
      <c r="D972" s="68"/>
      <c r="E972" s="68"/>
      <c r="F972" s="69" t="str">
        <f t="shared" si="33"/>
        <v/>
      </c>
      <c r="G972" s="69" t="str">
        <f t="shared" si="34"/>
        <v/>
      </c>
    </row>
    <row r="973" s="50" customFormat="1" spans="1:7">
      <c r="A973" s="66" t="s">
        <v>1800</v>
      </c>
      <c r="B973" s="81" t="s">
        <v>118</v>
      </c>
      <c r="C973" s="68"/>
      <c r="D973" s="68"/>
      <c r="E973" s="68"/>
      <c r="F973" s="69" t="str">
        <f t="shared" si="33"/>
        <v/>
      </c>
      <c r="G973" s="69" t="str">
        <f t="shared" si="34"/>
        <v/>
      </c>
    </row>
    <row r="974" s="50" customFormat="1" spans="1:7">
      <c r="A974" s="66" t="s">
        <v>1801</v>
      </c>
      <c r="B974" s="81" t="s">
        <v>1802</v>
      </c>
      <c r="C974" s="68"/>
      <c r="D974" s="68"/>
      <c r="E974" s="68"/>
      <c r="F974" s="69" t="str">
        <f t="shared" si="33"/>
        <v/>
      </c>
      <c r="G974" s="69" t="str">
        <f t="shared" si="34"/>
        <v/>
      </c>
    </row>
    <row r="975" s="50" customFormat="1" spans="1:7">
      <c r="A975" s="66" t="s">
        <v>1803</v>
      </c>
      <c r="B975" s="81" t="s">
        <v>1804</v>
      </c>
      <c r="C975" s="68"/>
      <c r="D975" s="68"/>
      <c r="E975" s="68"/>
      <c r="F975" s="69" t="str">
        <f t="shared" si="33"/>
        <v/>
      </c>
      <c r="G975" s="69" t="str">
        <f t="shared" si="34"/>
        <v/>
      </c>
    </row>
    <row r="976" s="50" customFormat="1" spans="1:7">
      <c r="A976" s="66" t="s">
        <v>1805</v>
      </c>
      <c r="B976" s="81" t="s">
        <v>1806</v>
      </c>
      <c r="C976" s="68"/>
      <c r="D976" s="68"/>
      <c r="E976" s="68"/>
      <c r="F976" s="69" t="str">
        <f t="shared" si="33"/>
        <v/>
      </c>
      <c r="G976" s="69" t="str">
        <f t="shared" si="34"/>
        <v/>
      </c>
    </row>
    <row r="977" s="50" customFormat="1" spans="1:7">
      <c r="A977" s="66" t="s">
        <v>1807</v>
      </c>
      <c r="B977" s="81" t="s">
        <v>1808</v>
      </c>
      <c r="C977" s="68"/>
      <c r="D977" s="71"/>
      <c r="E977" s="68"/>
      <c r="F977" s="69" t="str">
        <f t="shared" si="33"/>
        <v/>
      </c>
      <c r="G977" s="69" t="str">
        <f t="shared" si="34"/>
        <v/>
      </c>
    </row>
    <row r="978" s="50" customFormat="1" spans="1:7">
      <c r="A978" s="66" t="s">
        <v>1809</v>
      </c>
      <c r="B978" s="81" t="s">
        <v>1810</v>
      </c>
      <c r="C978" s="68"/>
      <c r="D978" s="71"/>
      <c r="E978" s="68"/>
      <c r="F978" s="69" t="str">
        <f t="shared" si="33"/>
        <v/>
      </c>
      <c r="G978" s="69" t="str">
        <f t="shared" si="34"/>
        <v/>
      </c>
    </row>
    <row r="979" s="50" customFormat="1" spans="1:7">
      <c r="A979" s="66" t="s">
        <v>1811</v>
      </c>
      <c r="B979" s="81" t="s">
        <v>1812</v>
      </c>
      <c r="C979" s="68"/>
      <c r="D979" s="68">
        <v>0</v>
      </c>
      <c r="E979" s="68"/>
      <c r="F979" s="69" t="str">
        <f t="shared" si="33"/>
        <v/>
      </c>
      <c r="G979" s="69" t="str">
        <f t="shared" si="34"/>
        <v/>
      </c>
    </row>
    <row r="980" s="50" customFormat="1" spans="1:7">
      <c r="A980" s="66" t="s">
        <v>1813</v>
      </c>
      <c r="B980" s="81" t="s">
        <v>1814</v>
      </c>
      <c r="C980" s="68">
        <f>SUM(C981:C986)</f>
        <v>0</v>
      </c>
      <c r="D980" s="68"/>
      <c r="E980" s="68"/>
      <c r="F980" s="69" t="str">
        <f t="shared" si="33"/>
        <v/>
      </c>
      <c r="G980" s="69" t="str">
        <f t="shared" si="34"/>
        <v/>
      </c>
    </row>
    <row r="981" s="50" customFormat="1" spans="1:7">
      <c r="A981" s="66" t="s">
        <v>1815</v>
      </c>
      <c r="B981" s="81" t="s">
        <v>114</v>
      </c>
      <c r="C981" s="68"/>
      <c r="D981" s="68"/>
      <c r="E981" s="68"/>
      <c r="F981" s="69" t="str">
        <f t="shared" ref="F981:F1044" si="35">IF(C981=0,"",ROUND(E981/C981*100,1))</f>
        <v/>
      </c>
      <c r="G981" s="69" t="str">
        <f t="shared" si="34"/>
        <v/>
      </c>
    </row>
    <row r="982" s="50" customFormat="1" spans="1:7">
      <c r="A982" s="66" t="s">
        <v>1816</v>
      </c>
      <c r="B982" s="81" t="s">
        <v>116</v>
      </c>
      <c r="C982" s="68"/>
      <c r="D982" s="68"/>
      <c r="E982" s="68"/>
      <c r="F982" s="69" t="str">
        <f t="shared" si="35"/>
        <v/>
      </c>
      <c r="G982" s="69" t="str">
        <f t="shared" si="34"/>
        <v/>
      </c>
    </row>
    <row r="983" s="50" customFormat="1" spans="1:7">
      <c r="A983" s="66" t="s">
        <v>1817</v>
      </c>
      <c r="B983" s="81" t="s">
        <v>118</v>
      </c>
      <c r="C983" s="68"/>
      <c r="D983" s="68"/>
      <c r="E983" s="68"/>
      <c r="F983" s="69" t="str">
        <f t="shared" si="35"/>
        <v/>
      </c>
      <c r="G983" s="69" t="str">
        <f t="shared" si="34"/>
        <v/>
      </c>
    </row>
    <row r="984" s="50" customFormat="1" spans="1:7">
      <c r="A984" s="66" t="s">
        <v>1818</v>
      </c>
      <c r="B984" s="81" t="s">
        <v>1793</v>
      </c>
      <c r="C984" s="68"/>
      <c r="D984" s="68"/>
      <c r="E984" s="68"/>
      <c r="F984" s="69" t="str">
        <f t="shared" si="35"/>
        <v/>
      </c>
      <c r="G984" s="69" t="str">
        <f t="shared" si="34"/>
        <v/>
      </c>
    </row>
    <row r="985" s="50" customFormat="1" spans="1:7">
      <c r="A985" s="66" t="s">
        <v>1819</v>
      </c>
      <c r="B985" s="81" t="s">
        <v>1820</v>
      </c>
      <c r="C985" s="68"/>
      <c r="D985" s="68"/>
      <c r="E985" s="68"/>
      <c r="F985" s="69" t="str">
        <f t="shared" si="35"/>
        <v/>
      </c>
      <c r="G985" s="69" t="str">
        <f t="shared" si="34"/>
        <v/>
      </c>
    </row>
    <row r="986" s="50" customFormat="1" spans="1:7">
      <c r="A986" s="66" t="s">
        <v>1821</v>
      </c>
      <c r="B986" s="81" t="s">
        <v>1822</v>
      </c>
      <c r="C986" s="68"/>
      <c r="D986" s="79"/>
      <c r="E986" s="68"/>
      <c r="F986" s="69" t="str">
        <f t="shared" si="35"/>
        <v/>
      </c>
      <c r="G986" s="69" t="str">
        <f t="shared" si="34"/>
        <v/>
      </c>
    </row>
    <row r="987" s="50" customFormat="1" spans="1:7">
      <c r="A987" s="66" t="s">
        <v>1823</v>
      </c>
      <c r="B987" s="81" t="s">
        <v>1824</v>
      </c>
      <c r="C987" s="68">
        <f>SUM(C988:C991)</f>
        <v>0</v>
      </c>
      <c r="D987" s="79"/>
      <c r="E987" s="68"/>
      <c r="F987" s="69" t="str">
        <f t="shared" si="35"/>
        <v/>
      </c>
      <c r="G987" s="69" t="str">
        <f t="shared" si="34"/>
        <v/>
      </c>
    </row>
    <row r="988" s="50" customFormat="1" spans="1:7">
      <c r="A988" s="66" t="s">
        <v>1825</v>
      </c>
      <c r="B988" s="81" t="s">
        <v>1826</v>
      </c>
      <c r="C988" s="68"/>
      <c r="D988" s="79"/>
      <c r="E988" s="68"/>
      <c r="F988" s="69" t="str">
        <f t="shared" si="35"/>
        <v/>
      </c>
      <c r="G988" s="69" t="str">
        <f t="shared" si="34"/>
        <v/>
      </c>
    </row>
    <row r="989" s="50" customFormat="1" spans="1:7">
      <c r="A989" s="66" t="s">
        <v>1827</v>
      </c>
      <c r="B989" s="81" t="s">
        <v>1828</v>
      </c>
      <c r="C989" s="68"/>
      <c r="D989" s="79"/>
      <c r="E989" s="68"/>
      <c r="F989" s="69" t="str">
        <f t="shared" si="35"/>
        <v/>
      </c>
      <c r="G989" s="69" t="str">
        <f t="shared" si="34"/>
        <v/>
      </c>
    </row>
    <row r="990" s="50" customFormat="1" spans="1:7">
      <c r="A990" s="66" t="s">
        <v>1829</v>
      </c>
      <c r="B990" s="81" t="s">
        <v>1830</v>
      </c>
      <c r="C990" s="68"/>
      <c r="D990" s="79"/>
      <c r="E990" s="68"/>
      <c r="F990" s="69" t="str">
        <f t="shared" si="35"/>
        <v/>
      </c>
      <c r="G990" s="69" t="str">
        <f t="shared" si="34"/>
        <v/>
      </c>
    </row>
    <row r="991" s="50" customFormat="1" spans="1:7">
      <c r="A991" s="66" t="s">
        <v>1831</v>
      </c>
      <c r="B991" s="81" t="s">
        <v>1832</v>
      </c>
      <c r="C991" s="68"/>
      <c r="D991" s="79"/>
      <c r="E991" s="68"/>
      <c r="F991" s="69" t="str">
        <f t="shared" si="35"/>
        <v/>
      </c>
      <c r="G991" s="69" t="str">
        <f t="shared" si="34"/>
        <v/>
      </c>
    </row>
    <row r="992" s="50" customFormat="1" spans="1:7">
      <c r="A992" s="66" t="s">
        <v>1833</v>
      </c>
      <c r="B992" s="81" t="s">
        <v>1834</v>
      </c>
      <c r="C992" s="68">
        <f>SUM(C993:C994)</f>
        <v>0</v>
      </c>
      <c r="D992" s="68">
        <v>333</v>
      </c>
      <c r="E992" s="68"/>
      <c r="F992" s="69" t="str">
        <f t="shared" si="35"/>
        <v/>
      </c>
      <c r="G992" s="69">
        <f t="shared" si="34"/>
        <v>0</v>
      </c>
    </row>
    <row r="993" s="50" customFormat="1" spans="1:7">
      <c r="A993" s="66" t="s">
        <v>1835</v>
      </c>
      <c r="B993" s="81" t="s">
        <v>1836</v>
      </c>
      <c r="C993" s="68"/>
      <c r="D993" s="68"/>
      <c r="E993" s="68"/>
      <c r="F993" s="69" t="str">
        <f t="shared" si="35"/>
        <v/>
      </c>
      <c r="G993" s="69" t="str">
        <f t="shared" si="34"/>
        <v/>
      </c>
    </row>
    <row r="994" s="50" customFormat="1" spans="1:7">
      <c r="A994" s="66" t="s">
        <v>1837</v>
      </c>
      <c r="B994" s="81" t="s">
        <v>1838</v>
      </c>
      <c r="C994" s="68"/>
      <c r="D994" s="68">
        <v>333</v>
      </c>
      <c r="E994" s="68"/>
      <c r="F994" s="69" t="str">
        <f t="shared" si="35"/>
        <v/>
      </c>
      <c r="G994" s="69">
        <f t="shared" si="34"/>
        <v>0</v>
      </c>
    </row>
    <row r="995" s="50" customFormat="1" spans="1:7">
      <c r="A995" s="66" t="s">
        <v>1839</v>
      </c>
      <c r="B995" s="81" t="s">
        <v>1840</v>
      </c>
      <c r="C995" s="68">
        <f>SUM(C996,C1006,C1022,C1027,C1038,C1045,C1053)</f>
        <v>290</v>
      </c>
      <c r="D995" s="68">
        <v>210</v>
      </c>
      <c r="E995" s="68">
        <v>574</v>
      </c>
      <c r="F995" s="69">
        <f t="shared" si="35"/>
        <v>198</v>
      </c>
      <c r="G995" s="69">
        <f t="shared" si="34"/>
        <v>273</v>
      </c>
    </row>
    <row r="996" s="50" customFormat="1" spans="1:7">
      <c r="A996" s="66" t="s">
        <v>1841</v>
      </c>
      <c r="B996" s="81" t="s">
        <v>1842</v>
      </c>
      <c r="C996" s="68">
        <f>SUM(C997:C1005)</f>
        <v>290</v>
      </c>
      <c r="D996" s="68">
        <v>6</v>
      </c>
      <c r="E996" s="68">
        <v>389</v>
      </c>
      <c r="F996" s="69">
        <f t="shared" si="35"/>
        <v>134</v>
      </c>
      <c r="G996" s="69">
        <f t="shared" si="34"/>
        <v>6483</v>
      </c>
    </row>
    <row r="997" s="50" customFormat="1" spans="1:7">
      <c r="A997" s="66" t="s">
        <v>1843</v>
      </c>
      <c r="B997" s="81" t="s">
        <v>114</v>
      </c>
      <c r="C997" s="71">
        <v>179</v>
      </c>
      <c r="D997" s="68">
        <v>2</v>
      </c>
      <c r="E997" s="71">
        <v>339</v>
      </c>
      <c r="F997" s="69">
        <f t="shared" si="35"/>
        <v>189</v>
      </c>
      <c r="G997" s="69">
        <f t="shared" si="34"/>
        <v>16950</v>
      </c>
    </row>
    <row r="998" s="50" customFormat="1" spans="1:7">
      <c r="A998" s="66" t="s">
        <v>1844</v>
      </c>
      <c r="B998" s="81" t="s">
        <v>116</v>
      </c>
      <c r="C998" s="71">
        <v>111</v>
      </c>
      <c r="D998" s="68">
        <v>4</v>
      </c>
      <c r="E998" s="71">
        <v>50</v>
      </c>
      <c r="F998" s="69">
        <f t="shared" si="35"/>
        <v>45</v>
      </c>
      <c r="G998" s="69">
        <f t="shared" si="34"/>
        <v>1250</v>
      </c>
    </row>
    <row r="999" s="50" customFormat="1" spans="1:7">
      <c r="A999" s="66" t="s">
        <v>1845</v>
      </c>
      <c r="B999" s="81" t="s">
        <v>118</v>
      </c>
      <c r="C999" s="68"/>
      <c r="D999" s="68"/>
      <c r="E999" s="68"/>
      <c r="F999" s="69" t="str">
        <f t="shared" si="35"/>
        <v/>
      </c>
      <c r="G999" s="69" t="str">
        <f t="shared" si="34"/>
        <v/>
      </c>
    </row>
    <row r="1000" s="50" customFormat="1" spans="1:7">
      <c r="A1000" s="66" t="s">
        <v>1846</v>
      </c>
      <c r="B1000" s="81" t="s">
        <v>1847</v>
      </c>
      <c r="C1000" s="68"/>
      <c r="D1000" s="68"/>
      <c r="E1000" s="68"/>
      <c r="F1000" s="69" t="str">
        <f t="shared" si="35"/>
        <v/>
      </c>
      <c r="G1000" s="69" t="str">
        <f t="shared" si="34"/>
        <v/>
      </c>
    </row>
    <row r="1001" s="50" customFormat="1" spans="1:7">
      <c r="A1001" s="66" t="s">
        <v>1848</v>
      </c>
      <c r="B1001" s="81" t="s">
        <v>1849</v>
      </c>
      <c r="C1001" s="68"/>
      <c r="D1001" s="68"/>
      <c r="E1001" s="68"/>
      <c r="F1001" s="69" t="str">
        <f t="shared" si="35"/>
        <v/>
      </c>
      <c r="G1001" s="69" t="str">
        <f t="shared" si="34"/>
        <v/>
      </c>
    </row>
    <row r="1002" s="50" customFormat="1" spans="1:7">
      <c r="A1002" s="66" t="s">
        <v>1850</v>
      </c>
      <c r="B1002" s="81" t="s">
        <v>1851</v>
      </c>
      <c r="C1002" s="68"/>
      <c r="D1002" s="68"/>
      <c r="E1002" s="68"/>
      <c r="F1002" s="69" t="str">
        <f t="shared" si="35"/>
        <v/>
      </c>
      <c r="G1002" s="69" t="str">
        <f t="shared" si="34"/>
        <v/>
      </c>
    </row>
    <row r="1003" s="50" customFormat="1" spans="1:7">
      <c r="A1003" s="66" t="s">
        <v>1852</v>
      </c>
      <c r="B1003" s="81" t="s">
        <v>1853</v>
      </c>
      <c r="C1003" s="68"/>
      <c r="D1003" s="68"/>
      <c r="E1003" s="68"/>
      <c r="F1003" s="69" t="str">
        <f t="shared" si="35"/>
        <v/>
      </c>
      <c r="G1003" s="69" t="str">
        <f t="shared" si="34"/>
        <v/>
      </c>
    </row>
    <row r="1004" s="50" customFormat="1" spans="1:7">
      <c r="A1004" s="66" t="s">
        <v>1854</v>
      </c>
      <c r="B1004" s="81" t="s">
        <v>1855</v>
      </c>
      <c r="C1004" s="68"/>
      <c r="D1004" s="68"/>
      <c r="E1004" s="68"/>
      <c r="F1004" s="69" t="str">
        <f t="shared" si="35"/>
        <v/>
      </c>
      <c r="G1004" s="69" t="str">
        <f t="shared" si="34"/>
        <v/>
      </c>
    </row>
    <row r="1005" s="50" customFormat="1" spans="1:7">
      <c r="A1005" s="66" t="s">
        <v>1856</v>
      </c>
      <c r="B1005" s="81" t="s">
        <v>1857</v>
      </c>
      <c r="C1005" s="68"/>
      <c r="D1005" s="68"/>
      <c r="E1005" s="68"/>
      <c r="F1005" s="69" t="str">
        <f t="shared" si="35"/>
        <v/>
      </c>
      <c r="G1005" s="69" t="str">
        <f t="shared" si="34"/>
        <v/>
      </c>
    </row>
    <row r="1006" s="50" customFormat="1" spans="1:7">
      <c r="A1006" s="66" t="s">
        <v>1858</v>
      </c>
      <c r="B1006" s="81" t="s">
        <v>1859</v>
      </c>
      <c r="C1006" s="68">
        <f>SUM(C1007:C1021)</f>
        <v>0</v>
      </c>
      <c r="D1006" s="68">
        <v>0</v>
      </c>
      <c r="E1006" s="68"/>
      <c r="F1006" s="69" t="str">
        <f t="shared" si="35"/>
        <v/>
      </c>
      <c r="G1006" s="69" t="str">
        <f t="shared" si="34"/>
        <v/>
      </c>
    </row>
    <row r="1007" s="50" customFormat="1" spans="1:7">
      <c r="A1007" s="66" t="s">
        <v>1860</v>
      </c>
      <c r="B1007" s="81" t="s">
        <v>114</v>
      </c>
      <c r="C1007" s="68"/>
      <c r="D1007" s="68"/>
      <c r="E1007" s="68"/>
      <c r="F1007" s="69" t="str">
        <f t="shared" si="35"/>
        <v/>
      </c>
      <c r="G1007" s="69" t="str">
        <f t="shared" si="34"/>
        <v/>
      </c>
    </row>
    <row r="1008" s="50" customFormat="1" spans="1:7">
      <c r="A1008" s="66" t="s">
        <v>1861</v>
      </c>
      <c r="B1008" s="81" t="s">
        <v>116</v>
      </c>
      <c r="C1008" s="68"/>
      <c r="D1008" s="68"/>
      <c r="E1008" s="68"/>
      <c r="F1008" s="69" t="str">
        <f t="shared" si="35"/>
        <v/>
      </c>
      <c r="G1008" s="69" t="str">
        <f t="shared" si="34"/>
        <v/>
      </c>
    </row>
    <row r="1009" s="50" customFormat="1" spans="1:7">
      <c r="A1009" s="66" t="s">
        <v>1862</v>
      </c>
      <c r="B1009" s="81" t="s">
        <v>118</v>
      </c>
      <c r="C1009" s="68"/>
      <c r="D1009" s="68"/>
      <c r="E1009" s="68"/>
      <c r="F1009" s="69" t="str">
        <f t="shared" si="35"/>
        <v/>
      </c>
      <c r="G1009" s="69" t="str">
        <f t="shared" si="34"/>
        <v/>
      </c>
    </row>
    <row r="1010" s="50" customFormat="1" spans="1:7">
      <c r="A1010" s="66" t="s">
        <v>1863</v>
      </c>
      <c r="B1010" s="81" t="s">
        <v>1864</v>
      </c>
      <c r="C1010" s="68"/>
      <c r="D1010" s="68"/>
      <c r="E1010" s="68"/>
      <c r="F1010" s="69" t="str">
        <f t="shared" si="35"/>
        <v/>
      </c>
      <c r="G1010" s="69" t="str">
        <f t="shared" si="34"/>
        <v/>
      </c>
    </row>
    <row r="1011" s="50" customFormat="1" spans="1:7">
      <c r="A1011" s="66" t="s">
        <v>1865</v>
      </c>
      <c r="B1011" s="81" t="s">
        <v>1866</v>
      </c>
      <c r="C1011" s="68"/>
      <c r="D1011" s="68"/>
      <c r="E1011" s="68"/>
      <c r="F1011" s="69" t="str">
        <f t="shared" si="35"/>
        <v/>
      </c>
      <c r="G1011" s="69" t="str">
        <f t="shared" si="34"/>
        <v/>
      </c>
    </row>
    <row r="1012" s="50" customFormat="1" spans="1:7">
      <c r="A1012" s="66" t="s">
        <v>1867</v>
      </c>
      <c r="B1012" s="81" t="s">
        <v>1868</v>
      </c>
      <c r="C1012" s="68"/>
      <c r="D1012" s="68"/>
      <c r="E1012" s="68"/>
      <c r="F1012" s="69" t="str">
        <f t="shared" si="35"/>
        <v/>
      </c>
      <c r="G1012" s="69" t="str">
        <f t="shared" si="34"/>
        <v/>
      </c>
    </row>
    <row r="1013" s="50" customFormat="1" spans="1:7">
      <c r="A1013" s="66" t="s">
        <v>1869</v>
      </c>
      <c r="B1013" s="81" t="s">
        <v>1870</v>
      </c>
      <c r="C1013" s="68"/>
      <c r="D1013" s="68"/>
      <c r="E1013" s="68"/>
      <c r="F1013" s="69" t="str">
        <f t="shared" si="35"/>
        <v/>
      </c>
      <c r="G1013" s="69" t="str">
        <f t="shared" si="34"/>
        <v/>
      </c>
    </row>
    <row r="1014" s="50" customFormat="1" spans="1:7">
      <c r="A1014" s="66" t="s">
        <v>1871</v>
      </c>
      <c r="B1014" s="81" t="s">
        <v>1872</v>
      </c>
      <c r="C1014" s="68"/>
      <c r="D1014" s="68"/>
      <c r="E1014" s="68"/>
      <c r="F1014" s="69" t="str">
        <f t="shared" si="35"/>
        <v/>
      </c>
      <c r="G1014" s="69" t="str">
        <f t="shared" si="34"/>
        <v/>
      </c>
    </row>
    <row r="1015" s="50" customFormat="1" spans="1:7">
      <c r="A1015" s="66" t="s">
        <v>1873</v>
      </c>
      <c r="B1015" s="81" t="s">
        <v>1874</v>
      </c>
      <c r="C1015" s="68"/>
      <c r="D1015" s="68"/>
      <c r="E1015" s="68"/>
      <c r="F1015" s="69" t="str">
        <f t="shared" si="35"/>
        <v/>
      </c>
      <c r="G1015" s="69" t="str">
        <f t="shared" si="34"/>
        <v/>
      </c>
    </row>
    <row r="1016" s="50" customFormat="1" spans="1:7">
      <c r="A1016" s="66" t="s">
        <v>1875</v>
      </c>
      <c r="B1016" s="81" t="s">
        <v>1876</v>
      </c>
      <c r="C1016" s="68"/>
      <c r="D1016" s="72"/>
      <c r="E1016" s="68"/>
      <c r="F1016" s="69" t="str">
        <f t="shared" si="35"/>
        <v/>
      </c>
      <c r="G1016" s="69" t="str">
        <f t="shared" si="34"/>
        <v/>
      </c>
    </row>
    <row r="1017" s="50" customFormat="1" spans="1:7">
      <c r="A1017" s="66" t="s">
        <v>1877</v>
      </c>
      <c r="B1017" s="81" t="s">
        <v>1878</v>
      </c>
      <c r="C1017" s="68"/>
      <c r="D1017" s="72"/>
      <c r="E1017" s="68"/>
      <c r="F1017" s="69" t="str">
        <f t="shared" si="35"/>
        <v/>
      </c>
      <c r="G1017" s="69" t="str">
        <f t="shared" si="34"/>
        <v/>
      </c>
    </row>
    <row r="1018" s="50" customFormat="1" spans="1:7">
      <c r="A1018" s="66" t="s">
        <v>1879</v>
      </c>
      <c r="B1018" s="81" t="s">
        <v>1880</v>
      </c>
      <c r="C1018" s="68"/>
      <c r="D1018" s="68"/>
      <c r="E1018" s="68"/>
      <c r="F1018" s="69" t="str">
        <f t="shared" si="35"/>
        <v/>
      </c>
      <c r="G1018" s="69" t="str">
        <f t="shared" si="34"/>
        <v/>
      </c>
    </row>
    <row r="1019" s="50" customFormat="1" spans="1:7">
      <c r="A1019" s="66" t="s">
        <v>1881</v>
      </c>
      <c r="B1019" s="81" t="s">
        <v>1882</v>
      </c>
      <c r="C1019" s="68"/>
      <c r="D1019" s="68"/>
      <c r="E1019" s="68"/>
      <c r="F1019" s="69" t="str">
        <f t="shared" si="35"/>
        <v/>
      </c>
      <c r="G1019" s="69" t="str">
        <f t="shared" si="34"/>
        <v/>
      </c>
    </row>
    <row r="1020" s="50" customFormat="1" spans="1:7">
      <c r="A1020" s="66" t="s">
        <v>1883</v>
      </c>
      <c r="B1020" s="81" t="s">
        <v>1884</v>
      </c>
      <c r="C1020" s="68"/>
      <c r="D1020" s="68"/>
      <c r="E1020" s="68"/>
      <c r="F1020" s="69" t="str">
        <f t="shared" si="35"/>
        <v/>
      </c>
      <c r="G1020" s="69" t="str">
        <f t="shared" si="34"/>
        <v/>
      </c>
    </row>
    <row r="1021" s="50" customFormat="1" spans="1:7">
      <c r="A1021" s="66" t="s">
        <v>1885</v>
      </c>
      <c r="B1021" s="81" t="s">
        <v>1886</v>
      </c>
      <c r="C1021" s="68"/>
      <c r="D1021" s="68"/>
      <c r="E1021" s="68"/>
      <c r="F1021" s="69" t="str">
        <f t="shared" si="35"/>
        <v/>
      </c>
      <c r="G1021" s="69" t="str">
        <f t="shared" si="34"/>
        <v/>
      </c>
    </row>
    <row r="1022" s="50" customFormat="1" spans="1:7">
      <c r="A1022" s="66" t="s">
        <v>1887</v>
      </c>
      <c r="B1022" s="81" t="s">
        <v>1888</v>
      </c>
      <c r="C1022" s="68">
        <f>SUM(C1023:C1026)</f>
        <v>0</v>
      </c>
      <c r="D1022" s="68">
        <v>0</v>
      </c>
      <c r="E1022" s="68"/>
      <c r="F1022" s="69" t="str">
        <f t="shared" si="35"/>
        <v/>
      </c>
      <c r="G1022" s="69" t="str">
        <f t="shared" si="34"/>
        <v/>
      </c>
    </row>
    <row r="1023" s="50" customFormat="1" spans="1:7">
      <c r="A1023" s="66" t="s">
        <v>1889</v>
      </c>
      <c r="B1023" s="81" t="s">
        <v>114</v>
      </c>
      <c r="C1023" s="68"/>
      <c r="D1023" s="72"/>
      <c r="E1023" s="68"/>
      <c r="F1023" s="69" t="str">
        <f t="shared" si="35"/>
        <v/>
      </c>
      <c r="G1023" s="69" t="str">
        <f t="shared" si="34"/>
        <v/>
      </c>
    </row>
    <row r="1024" s="50" customFormat="1" spans="1:7">
      <c r="A1024" s="66" t="s">
        <v>1890</v>
      </c>
      <c r="B1024" s="81" t="s">
        <v>116</v>
      </c>
      <c r="C1024" s="68"/>
      <c r="D1024" s="68"/>
      <c r="E1024" s="68"/>
      <c r="F1024" s="69" t="str">
        <f t="shared" si="35"/>
        <v/>
      </c>
      <c r="G1024" s="69" t="str">
        <f t="shared" si="34"/>
        <v/>
      </c>
    </row>
    <row r="1025" s="50" customFormat="1" spans="1:7">
      <c r="A1025" s="66" t="s">
        <v>1891</v>
      </c>
      <c r="B1025" s="81" t="s">
        <v>118</v>
      </c>
      <c r="C1025" s="68"/>
      <c r="D1025" s="68"/>
      <c r="E1025" s="68"/>
      <c r="F1025" s="69" t="str">
        <f t="shared" si="35"/>
        <v/>
      </c>
      <c r="G1025" s="69" t="str">
        <f t="shared" si="34"/>
        <v/>
      </c>
    </row>
    <row r="1026" s="50" customFormat="1" spans="1:7">
      <c r="A1026" s="66" t="s">
        <v>1892</v>
      </c>
      <c r="B1026" s="81" t="s">
        <v>1893</v>
      </c>
      <c r="C1026" s="68"/>
      <c r="D1026" s="68"/>
      <c r="E1026" s="68"/>
      <c r="F1026" s="69" t="str">
        <f t="shared" si="35"/>
        <v/>
      </c>
      <c r="G1026" s="69" t="str">
        <f t="shared" si="34"/>
        <v/>
      </c>
    </row>
    <row r="1027" s="50" customFormat="1" spans="1:7">
      <c r="A1027" s="66" t="s">
        <v>1894</v>
      </c>
      <c r="B1027" s="81" t="s">
        <v>1895</v>
      </c>
      <c r="C1027" s="68">
        <f>SUM(C1028:C1037)</f>
        <v>0</v>
      </c>
      <c r="D1027" s="68">
        <v>204</v>
      </c>
      <c r="E1027" s="68">
        <v>184</v>
      </c>
      <c r="F1027" s="69" t="str">
        <f t="shared" si="35"/>
        <v/>
      </c>
      <c r="G1027" s="69">
        <f t="shared" si="34"/>
        <v>90</v>
      </c>
    </row>
    <row r="1028" s="50" customFormat="1" spans="1:7">
      <c r="A1028" s="66" t="s">
        <v>1896</v>
      </c>
      <c r="B1028" s="81" t="s">
        <v>114</v>
      </c>
      <c r="C1028" s="68"/>
      <c r="D1028" s="68">
        <v>187</v>
      </c>
      <c r="E1028" s="68">
        <v>174</v>
      </c>
      <c r="F1028" s="69" t="str">
        <f t="shared" si="35"/>
        <v/>
      </c>
      <c r="G1028" s="69">
        <f t="shared" si="34"/>
        <v>93</v>
      </c>
    </row>
    <row r="1029" s="50" customFormat="1" spans="1:7">
      <c r="A1029" s="66" t="s">
        <v>1897</v>
      </c>
      <c r="B1029" s="81" t="s">
        <v>116</v>
      </c>
      <c r="C1029" s="68"/>
      <c r="D1029" s="68">
        <v>17</v>
      </c>
      <c r="E1029" s="68">
        <v>10</v>
      </c>
      <c r="F1029" s="69" t="str">
        <f t="shared" si="35"/>
        <v/>
      </c>
      <c r="G1029" s="69">
        <f t="shared" si="34"/>
        <v>59</v>
      </c>
    </row>
    <row r="1030" s="50" customFormat="1" spans="1:7">
      <c r="A1030" s="66" t="s">
        <v>1898</v>
      </c>
      <c r="B1030" s="81" t="s">
        <v>118</v>
      </c>
      <c r="C1030" s="68"/>
      <c r="D1030" s="68"/>
      <c r="E1030" s="68"/>
      <c r="F1030" s="69" t="str">
        <f t="shared" si="35"/>
        <v/>
      </c>
      <c r="G1030" s="69" t="str">
        <f t="shared" si="34"/>
        <v/>
      </c>
    </row>
    <row r="1031" s="50" customFormat="1" spans="1:7">
      <c r="A1031" s="66" t="s">
        <v>1899</v>
      </c>
      <c r="B1031" s="81" t="s">
        <v>1900</v>
      </c>
      <c r="C1031" s="68"/>
      <c r="D1031" s="68"/>
      <c r="E1031" s="68"/>
      <c r="F1031" s="69" t="str">
        <f t="shared" si="35"/>
        <v/>
      </c>
      <c r="G1031" s="69" t="str">
        <f t="shared" si="34"/>
        <v/>
      </c>
    </row>
    <row r="1032" s="50" customFormat="1" spans="1:7">
      <c r="A1032" s="66" t="s">
        <v>1901</v>
      </c>
      <c r="B1032" s="81" t="s">
        <v>1902</v>
      </c>
      <c r="C1032" s="68"/>
      <c r="D1032" s="68"/>
      <c r="E1032" s="68"/>
      <c r="F1032" s="69" t="str">
        <f t="shared" si="35"/>
        <v/>
      </c>
      <c r="G1032" s="69" t="str">
        <f t="shared" si="34"/>
        <v/>
      </c>
    </row>
    <row r="1033" s="50" customFormat="1" spans="1:7">
      <c r="A1033" s="66" t="s">
        <v>1903</v>
      </c>
      <c r="B1033" s="81" t="s">
        <v>1904</v>
      </c>
      <c r="C1033" s="68"/>
      <c r="D1033" s="72"/>
      <c r="E1033" s="68"/>
      <c r="F1033" s="69" t="str">
        <f t="shared" si="35"/>
        <v/>
      </c>
      <c r="G1033" s="69" t="str">
        <f t="shared" ref="G1033:G1096" si="36">IF(D1033=0,"",ROUND(E1033/D1033*100,1))</f>
        <v/>
      </c>
    </row>
    <row r="1034" s="50" customFormat="1" spans="1:7">
      <c r="A1034" s="66" t="s">
        <v>1905</v>
      </c>
      <c r="B1034" s="81" t="s">
        <v>1906</v>
      </c>
      <c r="C1034" s="68"/>
      <c r="D1034" s="68"/>
      <c r="E1034" s="68"/>
      <c r="F1034" s="69" t="str">
        <f t="shared" si="35"/>
        <v/>
      </c>
      <c r="G1034" s="69" t="str">
        <f t="shared" si="36"/>
        <v/>
      </c>
    </row>
    <row r="1035" s="50" customFormat="1" spans="1:7">
      <c r="A1035" s="66" t="s">
        <v>1907</v>
      </c>
      <c r="B1035" s="81" t="s">
        <v>1908</v>
      </c>
      <c r="C1035" s="68"/>
      <c r="D1035" s="68"/>
      <c r="E1035" s="68"/>
      <c r="F1035" s="69" t="str">
        <f t="shared" si="35"/>
        <v/>
      </c>
      <c r="G1035" s="69" t="str">
        <f t="shared" si="36"/>
        <v/>
      </c>
    </row>
    <row r="1036" s="50" customFormat="1" spans="1:7">
      <c r="A1036" s="66" t="s">
        <v>1909</v>
      </c>
      <c r="B1036" s="81" t="s">
        <v>132</v>
      </c>
      <c r="C1036" s="68"/>
      <c r="D1036" s="68"/>
      <c r="E1036" s="68"/>
      <c r="F1036" s="69" t="str">
        <f t="shared" si="35"/>
        <v/>
      </c>
      <c r="G1036" s="69" t="str">
        <f t="shared" si="36"/>
        <v/>
      </c>
    </row>
    <row r="1037" s="50" customFormat="1" spans="1:7">
      <c r="A1037" s="66" t="s">
        <v>1910</v>
      </c>
      <c r="B1037" s="81" t="s">
        <v>1911</v>
      </c>
      <c r="C1037" s="68"/>
      <c r="D1037" s="68"/>
      <c r="E1037" s="68"/>
      <c r="F1037" s="69" t="str">
        <f t="shared" si="35"/>
        <v/>
      </c>
      <c r="G1037" s="69" t="str">
        <f t="shared" si="36"/>
        <v/>
      </c>
    </row>
    <row r="1038" s="50" customFormat="1" spans="1:7">
      <c r="A1038" s="66" t="s">
        <v>1912</v>
      </c>
      <c r="B1038" s="81" t="s">
        <v>1913</v>
      </c>
      <c r="C1038" s="68">
        <f>SUM(C1039:C1044)</f>
        <v>0</v>
      </c>
      <c r="D1038" s="68">
        <v>0</v>
      </c>
      <c r="E1038" s="68"/>
      <c r="F1038" s="69" t="str">
        <f t="shared" si="35"/>
        <v/>
      </c>
      <c r="G1038" s="69" t="str">
        <f t="shared" si="36"/>
        <v/>
      </c>
    </row>
    <row r="1039" s="50" customFormat="1" spans="1:7">
      <c r="A1039" s="66" t="s">
        <v>1914</v>
      </c>
      <c r="B1039" s="81" t="s">
        <v>114</v>
      </c>
      <c r="C1039" s="68"/>
      <c r="D1039" s="68"/>
      <c r="E1039" s="68"/>
      <c r="F1039" s="69" t="str">
        <f t="shared" si="35"/>
        <v/>
      </c>
      <c r="G1039" s="69" t="str">
        <f t="shared" si="36"/>
        <v/>
      </c>
    </row>
    <row r="1040" s="50" customFormat="1" spans="1:7">
      <c r="A1040" s="66" t="s">
        <v>1915</v>
      </c>
      <c r="B1040" s="81" t="s">
        <v>116</v>
      </c>
      <c r="C1040" s="68"/>
      <c r="D1040" s="68"/>
      <c r="E1040" s="68"/>
      <c r="F1040" s="69" t="str">
        <f t="shared" si="35"/>
        <v/>
      </c>
      <c r="G1040" s="69" t="str">
        <f t="shared" si="36"/>
        <v/>
      </c>
    </row>
    <row r="1041" s="50" customFormat="1" spans="1:7">
      <c r="A1041" s="66" t="s">
        <v>1916</v>
      </c>
      <c r="B1041" s="81" t="s">
        <v>118</v>
      </c>
      <c r="C1041" s="68"/>
      <c r="D1041" s="68"/>
      <c r="E1041" s="68"/>
      <c r="F1041" s="69" t="str">
        <f t="shared" si="35"/>
        <v/>
      </c>
      <c r="G1041" s="69" t="str">
        <f t="shared" si="36"/>
        <v/>
      </c>
    </row>
    <row r="1042" s="50" customFormat="1" spans="1:7">
      <c r="A1042" s="66" t="s">
        <v>1917</v>
      </c>
      <c r="B1042" s="81" t="s">
        <v>1918</v>
      </c>
      <c r="C1042" s="68"/>
      <c r="D1042" s="68"/>
      <c r="E1042" s="68"/>
      <c r="F1042" s="69" t="str">
        <f t="shared" si="35"/>
        <v/>
      </c>
      <c r="G1042" s="69" t="str">
        <f t="shared" si="36"/>
        <v/>
      </c>
    </row>
    <row r="1043" s="50" customFormat="1" spans="1:7">
      <c r="A1043" s="66" t="s">
        <v>1919</v>
      </c>
      <c r="B1043" s="81" t="s">
        <v>1920</v>
      </c>
      <c r="C1043" s="68"/>
      <c r="D1043" s="68"/>
      <c r="E1043" s="68"/>
      <c r="F1043" s="69" t="str">
        <f t="shared" si="35"/>
        <v/>
      </c>
      <c r="G1043" s="69" t="str">
        <f t="shared" si="36"/>
        <v/>
      </c>
    </row>
    <row r="1044" s="50" customFormat="1" spans="1:7">
      <c r="A1044" s="66" t="s">
        <v>1921</v>
      </c>
      <c r="B1044" s="81" t="s">
        <v>1922</v>
      </c>
      <c r="C1044" s="68"/>
      <c r="D1044" s="68"/>
      <c r="E1044" s="68"/>
      <c r="F1044" s="69" t="str">
        <f t="shared" si="35"/>
        <v/>
      </c>
      <c r="G1044" s="69" t="str">
        <f t="shared" si="36"/>
        <v/>
      </c>
    </row>
    <row r="1045" s="50" customFormat="1" spans="1:7">
      <c r="A1045" s="66" t="s">
        <v>1923</v>
      </c>
      <c r="B1045" s="81" t="s">
        <v>1924</v>
      </c>
      <c r="C1045" s="68">
        <f>SUM(C1046:C1052)</f>
        <v>0</v>
      </c>
      <c r="D1045" s="68">
        <v>0</v>
      </c>
      <c r="E1045" s="68"/>
      <c r="F1045" s="69" t="str">
        <f t="shared" ref="F1045:F1108" si="37">IF(C1045=0,"",ROUND(E1045/C1045*100,1))</f>
        <v/>
      </c>
      <c r="G1045" s="69" t="str">
        <f t="shared" si="36"/>
        <v/>
      </c>
    </row>
    <row r="1046" s="50" customFormat="1" spans="1:7">
      <c r="A1046" s="66" t="s">
        <v>1925</v>
      </c>
      <c r="B1046" s="81" t="s">
        <v>114</v>
      </c>
      <c r="C1046" s="68"/>
      <c r="D1046" s="68"/>
      <c r="E1046" s="68"/>
      <c r="F1046" s="69" t="str">
        <f t="shared" si="37"/>
        <v/>
      </c>
      <c r="G1046" s="69" t="str">
        <f t="shared" si="36"/>
        <v/>
      </c>
    </row>
    <row r="1047" s="50" customFormat="1" spans="1:7">
      <c r="A1047" s="66" t="s">
        <v>1926</v>
      </c>
      <c r="B1047" s="81" t="s">
        <v>116</v>
      </c>
      <c r="C1047" s="68"/>
      <c r="D1047" s="68"/>
      <c r="E1047" s="68"/>
      <c r="F1047" s="69" t="str">
        <f t="shared" si="37"/>
        <v/>
      </c>
      <c r="G1047" s="69" t="str">
        <f t="shared" si="36"/>
        <v/>
      </c>
    </row>
    <row r="1048" s="50" customFormat="1" spans="1:7">
      <c r="A1048" s="66" t="s">
        <v>1927</v>
      </c>
      <c r="B1048" s="81" t="s">
        <v>118</v>
      </c>
      <c r="C1048" s="68"/>
      <c r="D1048" s="68"/>
      <c r="E1048" s="68"/>
      <c r="F1048" s="69" t="str">
        <f t="shared" si="37"/>
        <v/>
      </c>
      <c r="G1048" s="69" t="str">
        <f t="shared" si="36"/>
        <v/>
      </c>
    </row>
    <row r="1049" s="50" customFormat="1" spans="1:7">
      <c r="A1049" s="66" t="s">
        <v>1928</v>
      </c>
      <c r="B1049" s="81" t="s">
        <v>1929</v>
      </c>
      <c r="C1049" s="68"/>
      <c r="D1049" s="68"/>
      <c r="E1049" s="68"/>
      <c r="F1049" s="69" t="str">
        <f t="shared" si="37"/>
        <v/>
      </c>
      <c r="G1049" s="69" t="str">
        <f t="shared" si="36"/>
        <v/>
      </c>
    </row>
    <row r="1050" s="50" customFormat="1" spans="1:7">
      <c r="A1050" s="66" t="s">
        <v>1930</v>
      </c>
      <c r="B1050" s="81" t="s">
        <v>1931</v>
      </c>
      <c r="C1050" s="68"/>
      <c r="D1050" s="68"/>
      <c r="E1050" s="68"/>
      <c r="F1050" s="69" t="str">
        <f t="shared" si="37"/>
        <v/>
      </c>
      <c r="G1050" s="69" t="str">
        <f t="shared" si="36"/>
        <v/>
      </c>
    </row>
    <row r="1051" s="50" customFormat="1" spans="1:7">
      <c r="A1051" s="66" t="s">
        <v>1932</v>
      </c>
      <c r="B1051" s="81" t="s">
        <v>1933</v>
      </c>
      <c r="C1051" s="68"/>
      <c r="D1051" s="68"/>
      <c r="E1051" s="68"/>
      <c r="F1051" s="69" t="str">
        <f t="shared" si="37"/>
        <v/>
      </c>
      <c r="G1051" s="69" t="str">
        <f t="shared" si="36"/>
        <v/>
      </c>
    </row>
    <row r="1052" s="50" customFormat="1" spans="1:7">
      <c r="A1052" s="66" t="s">
        <v>1934</v>
      </c>
      <c r="B1052" s="81" t="s">
        <v>1935</v>
      </c>
      <c r="C1052" s="68"/>
      <c r="D1052" s="68"/>
      <c r="E1052" s="68"/>
      <c r="F1052" s="69" t="str">
        <f t="shared" si="37"/>
        <v/>
      </c>
      <c r="G1052" s="69" t="str">
        <f t="shared" si="36"/>
        <v/>
      </c>
    </row>
    <row r="1053" s="50" customFormat="1" spans="1:7">
      <c r="A1053" s="66" t="s">
        <v>1936</v>
      </c>
      <c r="B1053" s="81" t="s">
        <v>1937</v>
      </c>
      <c r="C1053" s="68">
        <f>SUM(C1054:C1058)</f>
        <v>0</v>
      </c>
      <c r="D1053" s="68">
        <v>0</v>
      </c>
      <c r="E1053" s="68"/>
      <c r="F1053" s="69" t="str">
        <f t="shared" si="37"/>
        <v/>
      </c>
      <c r="G1053" s="69" t="str">
        <f t="shared" si="36"/>
        <v/>
      </c>
    </row>
    <row r="1054" s="50" customFormat="1" spans="1:7">
      <c r="A1054" s="66" t="s">
        <v>1938</v>
      </c>
      <c r="B1054" s="81" t="s">
        <v>1939</v>
      </c>
      <c r="C1054" s="68"/>
      <c r="D1054" s="68"/>
      <c r="E1054" s="68"/>
      <c r="F1054" s="69" t="str">
        <f t="shared" si="37"/>
        <v/>
      </c>
      <c r="G1054" s="69" t="str">
        <f t="shared" si="36"/>
        <v/>
      </c>
    </row>
    <row r="1055" s="50" customFormat="1" spans="1:7">
      <c r="A1055" s="66" t="s">
        <v>1940</v>
      </c>
      <c r="B1055" s="81" t="s">
        <v>1941</v>
      </c>
      <c r="C1055" s="68"/>
      <c r="D1055" s="68"/>
      <c r="E1055" s="68"/>
      <c r="F1055" s="69" t="str">
        <f t="shared" si="37"/>
        <v/>
      </c>
      <c r="G1055" s="69" t="str">
        <f t="shared" si="36"/>
        <v/>
      </c>
    </row>
    <row r="1056" s="50" customFormat="1" spans="1:7">
      <c r="A1056" s="66" t="s">
        <v>1942</v>
      </c>
      <c r="B1056" s="81" t="s">
        <v>1943</v>
      </c>
      <c r="C1056" s="68"/>
      <c r="D1056" s="68"/>
      <c r="E1056" s="68"/>
      <c r="F1056" s="69" t="str">
        <f t="shared" si="37"/>
        <v/>
      </c>
      <c r="G1056" s="69" t="str">
        <f t="shared" si="36"/>
        <v/>
      </c>
    </row>
    <row r="1057" s="50" customFormat="1" spans="1:7">
      <c r="A1057" s="66" t="s">
        <v>1944</v>
      </c>
      <c r="B1057" s="81" t="s">
        <v>1945</v>
      </c>
      <c r="C1057" s="68"/>
      <c r="D1057" s="68"/>
      <c r="E1057" s="68"/>
      <c r="F1057" s="69" t="str">
        <f t="shared" si="37"/>
        <v/>
      </c>
      <c r="G1057" s="69" t="str">
        <f t="shared" si="36"/>
        <v/>
      </c>
    </row>
    <row r="1058" s="50" customFormat="1" spans="1:7">
      <c r="A1058" s="66" t="s">
        <v>1946</v>
      </c>
      <c r="B1058" s="81" t="s">
        <v>1947</v>
      </c>
      <c r="C1058" s="68"/>
      <c r="D1058" s="68"/>
      <c r="E1058" s="68"/>
      <c r="F1058" s="69" t="str">
        <f t="shared" si="37"/>
        <v/>
      </c>
      <c r="G1058" s="69" t="str">
        <f t="shared" si="36"/>
        <v/>
      </c>
    </row>
    <row r="1059" s="50" customFormat="1" spans="1:7">
      <c r="A1059" s="66" t="s">
        <v>1948</v>
      </c>
      <c r="B1059" s="81" t="s">
        <v>1949</v>
      </c>
      <c r="C1059" s="68">
        <f>SUM(C1060,C1070,C1076)</f>
        <v>4000</v>
      </c>
      <c r="D1059" s="68">
        <v>1069</v>
      </c>
      <c r="E1059" s="68">
        <v>818</v>
      </c>
      <c r="F1059" s="69">
        <f t="shared" si="37"/>
        <v>21</v>
      </c>
      <c r="G1059" s="69">
        <f t="shared" si="36"/>
        <v>77</v>
      </c>
    </row>
    <row r="1060" s="50" customFormat="1" spans="1:7">
      <c r="A1060" s="66" t="s">
        <v>1950</v>
      </c>
      <c r="B1060" s="81" t="s">
        <v>1951</v>
      </c>
      <c r="C1060" s="68">
        <f>SUM(C1061:C1069)</f>
        <v>1474</v>
      </c>
      <c r="D1060" s="68">
        <v>863</v>
      </c>
      <c r="E1060" s="68">
        <v>457</v>
      </c>
      <c r="F1060" s="69">
        <f t="shared" si="37"/>
        <v>31</v>
      </c>
      <c r="G1060" s="69">
        <f t="shared" si="36"/>
        <v>53</v>
      </c>
    </row>
    <row r="1061" s="50" customFormat="1" spans="1:7">
      <c r="A1061" s="66" t="s">
        <v>1952</v>
      </c>
      <c r="B1061" s="81" t="s">
        <v>114</v>
      </c>
      <c r="C1061" s="71">
        <v>87</v>
      </c>
      <c r="D1061" s="68">
        <v>82</v>
      </c>
      <c r="E1061" s="71"/>
      <c r="F1061" s="69">
        <f t="shared" si="37"/>
        <v>0</v>
      </c>
      <c r="G1061" s="69">
        <f t="shared" si="36"/>
        <v>0</v>
      </c>
    </row>
    <row r="1062" s="50" customFormat="1" spans="1:7">
      <c r="A1062" s="66" t="s">
        <v>1953</v>
      </c>
      <c r="B1062" s="81" t="s">
        <v>116</v>
      </c>
      <c r="C1062" s="71">
        <v>3</v>
      </c>
      <c r="D1062" s="68"/>
      <c r="E1062" s="71"/>
      <c r="F1062" s="69">
        <f t="shared" si="37"/>
        <v>0</v>
      </c>
      <c r="G1062" s="69" t="str">
        <f t="shared" si="36"/>
        <v/>
      </c>
    </row>
    <row r="1063" s="50" customFormat="1" spans="1:7">
      <c r="A1063" s="66" t="s">
        <v>1954</v>
      </c>
      <c r="B1063" s="81" t="s">
        <v>118</v>
      </c>
      <c r="C1063" s="68"/>
      <c r="D1063" s="68"/>
      <c r="E1063" s="68"/>
      <c r="F1063" s="69" t="str">
        <f t="shared" si="37"/>
        <v/>
      </c>
      <c r="G1063" s="69" t="str">
        <f t="shared" si="36"/>
        <v/>
      </c>
    </row>
    <row r="1064" s="50" customFormat="1" spans="1:7">
      <c r="A1064" s="66" t="s">
        <v>1955</v>
      </c>
      <c r="B1064" s="81" t="s">
        <v>1956</v>
      </c>
      <c r="C1064" s="68"/>
      <c r="D1064" s="68"/>
      <c r="E1064" s="68"/>
      <c r="F1064" s="69" t="str">
        <f t="shared" si="37"/>
        <v/>
      </c>
      <c r="G1064" s="69" t="str">
        <f t="shared" si="36"/>
        <v/>
      </c>
    </row>
    <row r="1065" s="50" customFormat="1" spans="1:7">
      <c r="A1065" s="66" t="s">
        <v>1957</v>
      </c>
      <c r="B1065" s="81" t="s">
        <v>1958</v>
      </c>
      <c r="C1065" s="68"/>
      <c r="D1065" s="68"/>
      <c r="E1065" s="68"/>
      <c r="F1065" s="69" t="str">
        <f t="shared" si="37"/>
        <v/>
      </c>
      <c r="G1065" s="69" t="str">
        <f t="shared" si="36"/>
        <v/>
      </c>
    </row>
    <row r="1066" s="50" customFormat="1" spans="1:7">
      <c r="A1066" s="66" t="s">
        <v>1959</v>
      </c>
      <c r="B1066" s="81" t="s">
        <v>1960</v>
      </c>
      <c r="C1066" s="68"/>
      <c r="D1066" s="68"/>
      <c r="E1066" s="68"/>
      <c r="F1066" s="69" t="str">
        <f t="shared" si="37"/>
        <v/>
      </c>
      <c r="G1066" s="69" t="str">
        <f t="shared" si="36"/>
        <v/>
      </c>
    </row>
    <row r="1067" s="50" customFormat="1" spans="1:7">
      <c r="A1067" s="66" t="s">
        <v>1961</v>
      </c>
      <c r="B1067" s="81" t="s">
        <v>1962</v>
      </c>
      <c r="C1067" s="68"/>
      <c r="D1067" s="68"/>
      <c r="E1067" s="68"/>
      <c r="F1067" s="69" t="str">
        <f t="shared" si="37"/>
        <v/>
      </c>
      <c r="G1067" s="69" t="str">
        <f t="shared" si="36"/>
        <v/>
      </c>
    </row>
    <row r="1068" s="50" customFormat="1" spans="1:7">
      <c r="A1068" s="66" t="s">
        <v>1963</v>
      </c>
      <c r="B1068" s="81" t="s">
        <v>132</v>
      </c>
      <c r="C1068" s="71">
        <v>1384</v>
      </c>
      <c r="D1068" s="68">
        <v>781</v>
      </c>
      <c r="E1068" s="71">
        <v>457</v>
      </c>
      <c r="F1068" s="69">
        <f t="shared" si="37"/>
        <v>33</v>
      </c>
      <c r="G1068" s="69">
        <f t="shared" si="36"/>
        <v>59</v>
      </c>
    </row>
    <row r="1069" s="50" customFormat="1" spans="1:7">
      <c r="A1069" s="66" t="s">
        <v>1964</v>
      </c>
      <c r="B1069" s="81" t="s">
        <v>1965</v>
      </c>
      <c r="C1069" s="68"/>
      <c r="D1069" s="68"/>
      <c r="E1069" s="68"/>
      <c r="F1069" s="69" t="str">
        <f t="shared" si="37"/>
        <v/>
      </c>
      <c r="G1069" s="69" t="str">
        <f t="shared" si="36"/>
        <v/>
      </c>
    </row>
    <row r="1070" s="50" customFormat="1" spans="1:7">
      <c r="A1070" s="66" t="s">
        <v>1966</v>
      </c>
      <c r="B1070" s="81" t="s">
        <v>1967</v>
      </c>
      <c r="C1070" s="68">
        <f>SUM(C1071:C1075)</f>
        <v>81</v>
      </c>
      <c r="D1070" s="68">
        <v>13</v>
      </c>
      <c r="E1070" s="68"/>
      <c r="F1070" s="69">
        <f t="shared" si="37"/>
        <v>0</v>
      </c>
      <c r="G1070" s="69">
        <f t="shared" si="36"/>
        <v>0</v>
      </c>
    </row>
    <row r="1071" s="50" customFormat="1" spans="1:7">
      <c r="A1071" s="66" t="s">
        <v>1968</v>
      </c>
      <c r="B1071" s="81" t="s">
        <v>114</v>
      </c>
      <c r="C1071" s="68"/>
      <c r="D1071" s="68"/>
      <c r="E1071" s="68"/>
      <c r="F1071" s="69" t="str">
        <f t="shared" si="37"/>
        <v/>
      </c>
      <c r="G1071" s="69" t="str">
        <f t="shared" si="36"/>
        <v/>
      </c>
    </row>
    <row r="1072" s="50" customFormat="1" spans="1:7">
      <c r="A1072" s="66" t="s">
        <v>1969</v>
      </c>
      <c r="B1072" s="81" t="s">
        <v>116</v>
      </c>
      <c r="C1072" s="68"/>
      <c r="D1072" s="68"/>
      <c r="E1072" s="68"/>
      <c r="F1072" s="69" t="str">
        <f t="shared" si="37"/>
        <v/>
      </c>
      <c r="G1072" s="69" t="str">
        <f t="shared" si="36"/>
        <v/>
      </c>
    </row>
    <row r="1073" s="50" customFormat="1" spans="1:7">
      <c r="A1073" s="66" t="s">
        <v>1970</v>
      </c>
      <c r="B1073" s="81" t="s">
        <v>118</v>
      </c>
      <c r="C1073" s="68"/>
      <c r="D1073" s="68"/>
      <c r="E1073" s="68"/>
      <c r="F1073" s="69" t="str">
        <f t="shared" si="37"/>
        <v/>
      </c>
      <c r="G1073" s="69" t="str">
        <f t="shared" si="36"/>
        <v/>
      </c>
    </row>
    <row r="1074" s="50" customFormat="1" spans="1:7">
      <c r="A1074" s="66" t="s">
        <v>1971</v>
      </c>
      <c r="B1074" s="81" t="s">
        <v>1972</v>
      </c>
      <c r="C1074" s="68"/>
      <c r="D1074" s="68"/>
      <c r="E1074" s="68"/>
      <c r="F1074" s="69" t="str">
        <f t="shared" si="37"/>
        <v/>
      </c>
      <c r="G1074" s="69" t="str">
        <f t="shared" si="36"/>
        <v/>
      </c>
    </row>
    <row r="1075" s="50" customFormat="1" spans="1:7">
      <c r="A1075" s="66" t="s">
        <v>1973</v>
      </c>
      <c r="B1075" s="81" t="s">
        <v>1974</v>
      </c>
      <c r="C1075" s="68">
        <v>81</v>
      </c>
      <c r="D1075" s="68">
        <v>13</v>
      </c>
      <c r="E1075" s="68"/>
      <c r="F1075" s="69">
        <f t="shared" si="37"/>
        <v>0</v>
      </c>
      <c r="G1075" s="69">
        <f t="shared" si="36"/>
        <v>0</v>
      </c>
    </row>
    <row r="1076" s="50" customFormat="1" spans="1:7">
      <c r="A1076" s="66" t="s">
        <v>1975</v>
      </c>
      <c r="B1076" s="81" t="s">
        <v>1976</v>
      </c>
      <c r="C1076" s="68">
        <f>SUM(C1077:C1078)</f>
        <v>2445</v>
      </c>
      <c r="D1076" s="72">
        <v>193</v>
      </c>
      <c r="E1076" s="68">
        <v>361</v>
      </c>
      <c r="F1076" s="69">
        <f t="shared" si="37"/>
        <v>15</v>
      </c>
      <c r="G1076" s="69">
        <f t="shared" si="36"/>
        <v>187</v>
      </c>
    </row>
    <row r="1077" s="50" customFormat="1" spans="1:7">
      <c r="A1077" s="66" t="s">
        <v>1977</v>
      </c>
      <c r="B1077" s="81" t="s">
        <v>1978</v>
      </c>
      <c r="C1077" s="68"/>
      <c r="D1077" s="72"/>
      <c r="E1077" s="68"/>
      <c r="F1077" s="69" t="str">
        <f t="shared" si="37"/>
        <v/>
      </c>
      <c r="G1077" s="69" t="str">
        <f t="shared" si="36"/>
        <v/>
      </c>
    </row>
    <row r="1078" s="50" customFormat="1" spans="1:7">
      <c r="A1078" s="66" t="s">
        <v>1979</v>
      </c>
      <c r="B1078" s="81" t="s">
        <v>1980</v>
      </c>
      <c r="C1078" s="71">
        <v>2445</v>
      </c>
      <c r="D1078" s="68">
        <v>193</v>
      </c>
      <c r="E1078" s="71">
        <v>361</v>
      </c>
      <c r="F1078" s="69">
        <f t="shared" si="37"/>
        <v>15</v>
      </c>
      <c r="G1078" s="69">
        <f t="shared" si="36"/>
        <v>187</v>
      </c>
    </row>
    <row r="1079" s="50" customFormat="1" spans="1:7">
      <c r="A1079" s="66" t="s">
        <v>1981</v>
      </c>
      <c r="B1079" s="81" t="s">
        <v>1982</v>
      </c>
      <c r="C1079" s="68">
        <f>SUM(C1080,C1087,C1097,C1103,C1106)</f>
        <v>0</v>
      </c>
      <c r="D1079" s="68">
        <v>0</v>
      </c>
      <c r="E1079" s="68"/>
      <c r="F1079" s="69" t="str">
        <f t="shared" si="37"/>
        <v/>
      </c>
      <c r="G1079" s="69" t="str">
        <f t="shared" si="36"/>
        <v/>
      </c>
    </row>
    <row r="1080" s="50" customFormat="1" spans="1:7">
      <c r="A1080" s="66" t="s">
        <v>1983</v>
      </c>
      <c r="B1080" s="81" t="s">
        <v>1984</v>
      </c>
      <c r="C1080" s="68">
        <f>SUM(C1081:C1086)</f>
        <v>0</v>
      </c>
      <c r="D1080" s="68">
        <v>0</v>
      </c>
      <c r="E1080" s="68"/>
      <c r="F1080" s="69" t="str">
        <f t="shared" si="37"/>
        <v/>
      </c>
      <c r="G1080" s="69" t="str">
        <f t="shared" si="36"/>
        <v/>
      </c>
    </row>
    <row r="1081" s="50" customFormat="1" spans="1:7">
      <c r="A1081" s="66" t="s">
        <v>1985</v>
      </c>
      <c r="B1081" s="81" t="s">
        <v>114</v>
      </c>
      <c r="C1081" s="68"/>
      <c r="D1081" s="68"/>
      <c r="E1081" s="68"/>
      <c r="F1081" s="69" t="str">
        <f t="shared" si="37"/>
        <v/>
      </c>
      <c r="G1081" s="69" t="str">
        <f t="shared" si="36"/>
        <v/>
      </c>
    </row>
    <row r="1082" s="50" customFormat="1" spans="1:7">
      <c r="A1082" s="66" t="s">
        <v>1986</v>
      </c>
      <c r="B1082" s="81" t="s">
        <v>116</v>
      </c>
      <c r="C1082" s="68"/>
      <c r="D1082" s="68"/>
      <c r="E1082" s="68"/>
      <c r="F1082" s="69" t="str">
        <f t="shared" si="37"/>
        <v/>
      </c>
      <c r="G1082" s="69" t="str">
        <f t="shared" si="36"/>
        <v/>
      </c>
    </row>
    <row r="1083" s="50" customFormat="1" spans="1:7">
      <c r="A1083" s="66" t="s">
        <v>1987</v>
      </c>
      <c r="B1083" s="81" t="s">
        <v>118</v>
      </c>
      <c r="C1083" s="68"/>
      <c r="D1083" s="68"/>
      <c r="E1083" s="68"/>
      <c r="F1083" s="69" t="str">
        <f t="shared" si="37"/>
        <v/>
      </c>
      <c r="G1083" s="69" t="str">
        <f t="shared" si="36"/>
        <v/>
      </c>
    </row>
    <row r="1084" s="50" customFormat="1" spans="1:7">
      <c r="A1084" s="66" t="s">
        <v>1988</v>
      </c>
      <c r="B1084" s="81" t="s">
        <v>1989</v>
      </c>
      <c r="C1084" s="68"/>
      <c r="D1084" s="68"/>
      <c r="E1084" s="68"/>
      <c r="F1084" s="69" t="str">
        <f t="shared" si="37"/>
        <v/>
      </c>
      <c r="G1084" s="69" t="str">
        <f t="shared" si="36"/>
        <v/>
      </c>
    </row>
    <row r="1085" s="50" customFormat="1" spans="1:7">
      <c r="A1085" s="66" t="s">
        <v>1990</v>
      </c>
      <c r="B1085" s="81" t="s">
        <v>132</v>
      </c>
      <c r="C1085" s="68"/>
      <c r="D1085" s="68"/>
      <c r="E1085" s="68"/>
      <c r="F1085" s="69" t="str">
        <f t="shared" si="37"/>
        <v/>
      </c>
      <c r="G1085" s="69" t="str">
        <f t="shared" si="36"/>
        <v/>
      </c>
    </row>
    <row r="1086" s="50" customFormat="1" spans="1:7">
      <c r="A1086" s="66" t="s">
        <v>1991</v>
      </c>
      <c r="B1086" s="81" t="s">
        <v>1992</v>
      </c>
      <c r="C1086" s="68"/>
      <c r="D1086" s="68"/>
      <c r="E1086" s="68"/>
      <c r="F1086" s="69" t="str">
        <f t="shared" si="37"/>
        <v/>
      </c>
      <c r="G1086" s="69" t="str">
        <f t="shared" si="36"/>
        <v/>
      </c>
    </row>
    <row r="1087" s="50" customFormat="1" spans="1:7">
      <c r="A1087" s="66" t="s">
        <v>1993</v>
      </c>
      <c r="B1087" s="81" t="s">
        <v>1994</v>
      </c>
      <c r="C1087" s="68">
        <f>SUM(C1088:C1096)</f>
        <v>0</v>
      </c>
      <c r="D1087" s="68">
        <v>0</v>
      </c>
      <c r="E1087" s="68"/>
      <c r="F1087" s="69" t="str">
        <f t="shared" si="37"/>
        <v/>
      </c>
      <c r="G1087" s="69" t="str">
        <f t="shared" si="36"/>
        <v/>
      </c>
    </row>
    <row r="1088" s="50" customFormat="1" spans="1:7">
      <c r="A1088" s="66" t="s">
        <v>1995</v>
      </c>
      <c r="B1088" s="81" t="s">
        <v>1996</v>
      </c>
      <c r="C1088" s="68"/>
      <c r="D1088" s="68"/>
      <c r="E1088" s="68"/>
      <c r="F1088" s="69" t="str">
        <f t="shared" si="37"/>
        <v/>
      </c>
      <c r="G1088" s="69" t="str">
        <f t="shared" si="36"/>
        <v/>
      </c>
    </row>
    <row r="1089" s="50" customFormat="1" spans="1:7">
      <c r="A1089" s="66" t="s">
        <v>1997</v>
      </c>
      <c r="B1089" s="81" t="s">
        <v>1998</v>
      </c>
      <c r="C1089" s="68"/>
      <c r="D1089" s="68"/>
      <c r="E1089" s="68"/>
      <c r="F1089" s="69" t="str">
        <f t="shared" si="37"/>
        <v/>
      </c>
      <c r="G1089" s="69" t="str">
        <f t="shared" si="36"/>
        <v/>
      </c>
    </row>
    <row r="1090" s="50" customFormat="1" spans="1:7">
      <c r="A1090" s="66" t="s">
        <v>1999</v>
      </c>
      <c r="B1090" s="81" t="s">
        <v>2000</v>
      </c>
      <c r="C1090" s="68"/>
      <c r="D1090" s="68"/>
      <c r="E1090" s="68"/>
      <c r="F1090" s="69" t="str">
        <f t="shared" si="37"/>
        <v/>
      </c>
      <c r="G1090" s="69" t="str">
        <f t="shared" si="36"/>
        <v/>
      </c>
    </row>
    <row r="1091" s="50" customFormat="1" spans="1:7">
      <c r="A1091" s="66" t="s">
        <v>2001</v>
      </c>
      <c r="B1091" s="81" t="s">
        <v>2002</v>
      </c>
      <c r="C1091" s="68"/>
      <c r="D1091" s="68"/>
      <c r="E1091" s="68"/>
      <c r="F1091" s="69" t="str">
        <f t="shared" si="37"/>
        <v/>
      </c>
      <c r="G1091" s="69" t="str">
        <f t="shared" si="36"/>
        <v/>
      </c>
    </row>
    <row r="1092" s="50" customFormat="1" spans="1:7">
      <c r="A1092" s="66" t="s">
        <v>2003</v>
      </c>
      <c r="B1092" s="81" t="s">
        <v>2004</v>
      </c>
      <c r="C1092" s="68"/>
      <c r="D1092" s="68"/>
      <c r="E1092" s="68"/>
      <c r="F1092" s="69" t="str">
        <f t="shared" si="37"/>
        <v/>
      </c>
      <c r="G1092" s="69" t="str">
        <f t="shared" si="36"/>
        <v/>
      </c>
    </row>
    <row r="1093" s="50" customFormat="1" spans="1:7">
      <c r="A1093" s="66" t="s">
        <v>2005</v>
      </c>
      <c r="B1093" s="81" t="s">
        <v>2006</v>
      </c>
      <c r="C1093" s="68"/>
      <c r="D1093" s="68"/>
      <c r="E1093" s="68"/>
      <c r="F1093" s="69" t="str">
        <f t="shared" si="37"/>
        <v/>
      </c>
      <c r="G1093" s="69" t="str">
        <f t="shared" si="36"/>
        <v/>
      </c>
    </row>
    <row r="1094" s="50" customFormat="1" spans="1:7">
      <c r="A1094" s="66" t="s">
        <v>2007</v>
      </c>
      <c r="B1094" s="81" t="s">
        <v>2008</v>
      </c>
      <c r="C1094" s="68"/>
      <c r="D1094" s="68"/>
      <c r="E1094" s="68"/>
      <c r="F1094" s="69" t="str">
        <f t="shared" si="37"/>
        <v/>
      </c>
      <c r="G1094" s="69" t="str">
        <f t="shared" si="36"/>
        <v/>
      </c>
    </row>
    <row r="1095" s="50" customFormat="1" spans="1:7">
      <c r="A1095" s="66" t="s">
        <v>2009</v>
      </c>
      <c r="B1095" s="81" t="s">
        <v>2010</v>
      </c>
      <c r="C1095" s="68"/>
      <c r="D1095" s="68"/>
      <c r="E1095" s="68"/>
      <c r="F1095" s="69" t="str">
        <f t="shared" si="37"/>
        <v/>
      </c>
      <c r="G1095" s="69" t="str">
        <f t="shared" si="36"/>
        <v/>
      </c>
    </row>
    <row r="1096" s="50" customFormat="1" spans="1:7">
      <c r="A1096" s="66" t="s">
        <v>2011</v>
      </c>
      <c r="B1096" s="81" t="s">
        <v>2012</v>
      </c>
      <c r="C1096" s="68"/>
      <c r="D1096" s="68"/>
      <c r="E1096" s="68"/>
      <c r="F1096" s="69" t="str">
        <f t="shared" si="37"/>
        <v/>
      </c>
      <c r="G1096" s="69" t="str">
        <f t="shared" si="36"/>
        <v/>
      </c>
    </row>
    <row r="1097" s="50" customFormat="1" spans="1:7">
      <c r="A1097" s="66" t="s">
        <v>2013</v>
      </c>
      <c r="B1097" s="81" t="s">
        <v>2014</v>
      </c>
      <c r="C1097" s="68">
        <f>SUM(C1098:C1102)</f>
        <v>0</v>
      </c>
      <c r="D1097" s="68">
        <v>0</v>
      </c>
      <c r="E1097" s="68"/>
      <c r="F1097" s="69" t="str">
        <f t="shared" si="37"/>
        <v/>
      </c>
      <c r="G1097" s="69" t="str">
        <f t="shared" ref="G1097:G1160" si="38">IF(D1097=0,"",ROUND(E1097/D1097*100,1))</f>
        <v/>
      </c>
    </row>
    <row r="1098" s="50" customFormat="1" spans="1:7">
      <c r="A1098" s="66" t="s">
        <v>2015</v>
      </c>
      <c r="B1098" s="81" t="s">
        <v>2016</v>
      </c>
      <c r="C1098" s="68"/>
      <c r="D1098" s="68"/>
      <c r="E1098" s="68"/>
      <c r="F1098" s="69" t="str">
        <f t="shared" si="37"/>
        <v/>
      </c>
      <c r="G1098" s="69" t="str">
        <f t="shared" si="38"/>
        <v/>
      </c>
    </row>
    <row r="1099" s="50" customFormat="1" spans="1:7">
      <c r="A1099" s="66" t="s">
        <v>2017</v>
      </c>
      <c r="B1099" s="50" t="s">
        <v>2018</v>
      </c>
      <c r="C1099" s="68"/>
      <c r="D1099" s="68"/>
      <c r="E1099" s="68"/>
      <c r="F1099" s="69" t="str">
        <f t="shared" si="37"/>
        <v/>
      </c>
      <c r="G1099" s="69" t="str">
        <f t="shared" si="38"/>
        <v/>
      </c>
    </row>
    <row r="1100" s="50" customFormat="1" spans="1:7">
      <c r="A1100" s="66" t="s">
        <v>2019</v>
      </c>
      <c r="B1100" s="81" t="s">
        <v>2020</v>
      </c>
      <c r="C1100" s="68"/>
      <c r="D1100" s="68"/>
      <c r="E1100" s="68"/>
      <c r="F1100" s="69" t="str">
        <f t="shared" si="37"/>
        <v/>
      </c>
      <c r="G1100" s="69" t="str">
        <f t="shared" si="38"/>
        <v/>
      </c>
    </row>
    <row r="1101" s="50" customFormat="1" spans="1:7">
      <c r="A1101" s="66" t="s">
        <v>2021</v>
      </c>
      <c r="B1101" s="81" t="s">
        <v>2022</v>
      </c>
      <c r="C1101" s="68"/>
      <c r="D1101" s="68"/>
      <c r="E1101" s="68"/>
      <c r="F1101" s="69" t="str">
        <f t="shared" si="37"/>
        <v/>
      </c>
      <c r="G1101" s="69" t="str">
        <f t="shared" si="38"/>
        <v/>
      </c>
    </row>
    <row r="1102" s="50" customFormat="1" spans="1:7">
      <c r="A1102" s="66" t="s">
        <v>2023</v>
      </c>
      <c r="B1102" s="81" t="s">
        <v>2024</v>
      </c>
      <c r="C1102" s="68"/>
      <c r="D1102" s="68"/>
      <c r="E1102" s="68"/>
      <c r="F1102" s="69" t="str">
        <f t="shared" si="37"/>
        <v/>
      </c>
      <c r="G1102" s="69" t="str">
        <f t="shared" si="38"/>
        <v/>
      </c>
    </row>
    <row r="1103" s="50" customFormat="1" spans="1:7">
      <c r="A1103" s="66" t="s">
        <v>2025</v>
      </c>
      <c r="B1103" s="81" t="s">
        <v>2026</v>
      </c>
      <c r="C1103" s="68">
        <f>SUM(C1104:C1105)</f>
        <v>0</v>
      </c>
      <c r="D1103" s="68">
        <v>0</v>
      </c>
      <c r="E1103" s="68"/>
      <c r="F1103" s="69" t="str">
        <f t="shared" si="37"/>
        <v/>
      </c>
      <c r="G1103" s="69" t="str">
        <f t="shared" si="38"/>
        <v/>
      </c>
    </row>
    <row r="1104" s="50" customFormat="1" spans="1:7">
      <c r="A1104" s="66" t="s">
        <v>2027</v>
      </c>
      <c r="B1104" s="81" t="s">
        <v>2028</v>
      </c>
      <c r="C1104" s="68"/>
      <c r="D1104" s="68"/>
      <c r="E1104" s="68"/>
      <c r="F1104" s="69" t="str">
        <f t="shared" si="37"/>
        <v/>
      </c>
      <c r="G1104" s="69" t="str">
        <f t="shared" si="38"/>
        <v/>
      </c>
    </row>
    <row r="1105" s="50" customFormat="1" spans="1:7">
      <c r="A1105" s="66" t="s">
        <v>2029</v>
      </c>
      <c r="B1105" s="81" t="s">
        <v>2030</v>
      </c>
      <c r="C1105" s="68"/>
      <c r="D1105" s="68"/>
      <c r="E1105" s="68"/>
      <c r="F1105" s="69" t="str">
        <f t="shared" si="37"/>
        <v/>
      </c>
      <c r="G1105" s="69" t="str">
        <f t="shared" si="38"/>
        <v/>
      </c>
    </row>
    <row r="1106" s="50" customFormat="1" spans="1:7">
      <c r="A1106" s="66" t="s">
        <v>2031</v>
      </c>
      <c r="B1106" s="81" t="s">
        <v>2032</v>
      </c>
      <c r="C1106" s="68">
        <f>SUM(C1107:C1108)</f>
        <v>0</v>
      </c>
      <c r="D1106" s="68">
        <v>0</v>
      </c>
      <c r="E1106" s="68"/>
      <c r="F1106" s="69" t="str">
        <f t="shared" si="37"/>
        <v/>
      </c>
      <c r="G1106" s="69" t="str">
        <f t="shared" si="38"/>
        <v/>
      </c>
    </row>
    <row r="1107" s="50" customFormat="1" spans="1:7">
      <c r="A1107" s="66" t="s">
        <v>2033</v>
      </c>
      <c r="B1107" s="81" t="s">
        <v>2034</v>
      </c>
      <c r="C1107" s="68"/>
      <c r="D1107" s="68"/>
      <c r="E1107" s="68"/>
      <c r="F1107" s="69" t="str">
        <f t="shared" si="37"/>
        <v/>
      </c>
      <c r="G1107" s="69" t="str">
        <f t="shared" si="38"/>
        <v/>
      </c>
    </row>
    <row r="1108" s="50" customFormat="1" spans="1:7">
      <c r="A1108" s="66" t="s">
        <v>2035</v>
      </c>
      <c r="B1108" s="81" t="s">
        <v>2036</v>
      </c>
      <c r="C1108" s="68"/>
      <c r="D1108" s="68"/>
      <c r="E1108" s="68"/>
      <c r="F1108" s="69" t="str">
        <f t="shared" si="37"/>
        <v/>
      </c>
      <c r="G1108" s="69" t="str">
        <f t="shared" si="38"/>
        <v/>
      </c>
    </row>
    <row r="1109" s="50" customFormat="1" spans="1:7">
      <c r="A1109" s="66" t="s">
        <v>2037</v>
      </c>
      <c r="B1109" s="81" t="s">
        <v>2038</v>
      </c>
      <c r="C1109" s="68">
        <f>SUM(C1110:C1118)</f>
        <v>0</v>
      </c>
      <c r="D1109" s="68">
        <v>0</v>
      </c>
      <c r="E1109" s="68"/>
      <c r="F1109" s="69" t="str">
        <f t="shared" ref="F1109:F1172" si="39">IF(C1109=0,"",ROUND(E1109/C1109*100,1))</f>
        <v/>
      </c>
      <c r="G1109" s="69" t="str">
        <f t="shared" si="38"/>
        <v/>
      </c>
    </row>
    <row r="1110" s="50" customFormat="1" spans="1:7">
      <c r="A1110" s="66" t="s">
        <v>2039</v>
      </c>
      <c r="B1110" s="81" t="s">
        <v>2040</v>
      </c>
      <c r="C1110" s="68"/>
      <c r="D1110" s="68"/>
      <c r="E1110" s="68"/>
      <c r="F1110" s="69" t="str">
        <f t="shared" si="39"/>
        <v/>
      </c>
      <c r="G1110" s="69" t="str">
        <f t="shared" si="38"/>
        <v/>
      </c>
    </row>
    <row r="1111" s="50" customFormat="1" spans="1:7">
      <c r="A1111" s="66" t="s">
        <v>2041</v>
      </c>
      <c r="B1111" s="81" t="s">
        <v>2042</v>
      </c>
      <c r="C1111" s="68"/>
      <c r="D1111" s="68"/>
      <c r="E1111" s="68"/>
      <c r="F1111" s="69" t="str">
        <f t="shared" si="39"/>
        <v/>
      </c>
      <c r="G1111" s="69" t="str">
        <f t="shared" si="38"/>
        <v/>
      </c>
    </row>
    <row r="1112" s="50" customFormat="1" spans="1:7">
      <c r="A1112" s="66" t="s">
        <v>2043</v>
      </c>
      <c r="B1112" s="81" t="s">
        <v>2044</v>
      </c>
      <c r="C1112" s="68"/>
      <c r="D1112" s="68"/>
      <c r="E1112" s="68"/>
      <c r="F1112" s="69" t="str">
        <f t="shared" si="39"/>
        <v/>
      </c>
      <c r="G1112" s="69" t="str">
        <f t="shared" si="38"/>
        <v/>
      </c>
    </row>
    <row r="1113" s="50" customFormat="1" spans="1:7">
      <c r="A1113" s="66" t="s">
        <v>2045</v>
      </c>
      <c r="B1113" s="81" t="s">
        <v>2046</v>
      </c>
      <c r="C1113" s="68"/>
      <c r="D1113" s="68"/>
      <c r="E1113" s="68"/>
      <c r="F1113" s="69" t="str">
        <f t="shared" si="39"/>
        <v/>
      </c>
      <c r="G1113" s="69" t="str">
        <f t="shared" si="38"/>
        <v/>
      </c>
    </row>
    <row r="1114" s="50" customFormat="1" spans="1:7">
      <c r="A1114" s="66" t="s">
        <v>2047</v>
      </c>
      <c r="B1114" s="81" t="s">
        <v>2048</v>
      </c>
      <c r="C1114" s="68"/>
      <c r="D1114" s="68"/>
      <c r="E1114" s="68"/>
      <c r="F1114" s="69" t="str">
        <f t="shared" si="39"/>
        <v/>
      </c>
      <c r="G1114" s="69" t="str">
        <f t="shared" si="38"/>
        <v/>
      </c>
    </row>
    <row r="1115" s="50" customFormat="1" spans="1:7">
      <c r="A1115" s="66" t="s">
        <v>2049</v>
      </c>
      <c r="B1115" s="81" t="s">
        <v>1541</v>
      </c>
      <c r="C1115" s="68"/>
      <c r="D1115" s="68"/>
      <c r="E1115" s="68"/>
      <c r="F1115" s="69" t="str">
        <f t="shared" si="39"/>
        <v/>
      </c>
      <c r="G1115" s="69" t="str">
        <f t="shared" si="38"/>
        <v/>
      </c>
    </row>
    <row r="1116" s="50" customFormat="1" spans="1:7">
      <c r="A1116" s="66" t="s">
        <v>2050</v>
      </c>
      <c r="B1116" s="81" t="s">
        <v>2051</v>
      </c>
      <c r="C1116" s="68"/>
      <c r="D1116" s="68"/>
      <c r="E1116" s="68"/>
      <c r="F1116" s="69" t="str">
        <f t="shared" si="39"/>
        <v/>
      </c>
      <c r="G1116" s="69" t="str">
        <f t="shared" si="38"/>
        <v/>
      </c>
    </row>
    <row r="1117" s="50" customFormat="1" spans="1:7">
      <c r="A1117" s="66" t="s">
        <v>2052</v>
      </c>
      <c r="B1117" s="81" t="s">
        <v>2053</v>
      </c>
      <c r="C1117" s="68"/>
      <c r="D1117" s="68"/>
      <c r="E1117" s="68"/>
      <c r="F1117" s="69" t="str">
        <f t="shared" si="39"/>
        <v/>
      </c>
      <c r="G1117" s="69" t="str">
        <f t="shared" si="38"/>
        <v/>
      </c>
    </row>
    <row r="1118" s="50" customFormat="1" spans="1:7">
      <c r="A1118" s="66" t="s">
        <v>2054</v>
      </c>
      <c r="B1118" s="81" t="s">
        <v>2055</v>
      </c>
      <c r="C1118" s="68"/>
      <c r="D1118" s="68"/>
      <c r="E1118" s="68"/>
      <c r="F1118" s="69" t="str">
        <f t="shared" si="39"/>
        <v/>
      </c>
      <c r="G1118" s="69" t="str">
        <f t="shared" si="38"/>
        <v/>
      </c>
    </row>
    <row r="1119" s="50" customFormat="1" spans="1:7">
      <c r="A1119" s="66" t="s">
        <v>2056</v>
      </c>
      <c r="B1119" s="81" t="s">
        <v>2057</v>
      </c>
      <c r="C1119" s="68">
        <f>SUM(C1120,C1147,C1162)</f>
        <v>472</v>
      </c>
      <c r="D1119" s="68">
        <v>709</v>
      </c>
      <c r="E1119" s="68"/>
      <c r="F1119" s="69">
        <f t="shared" si="39"/>
        <v>0</v>
      </c>
      <c r="G1119" s="69">
        <f t="shared" si="38"/>
        <v>0</v>
      </c>
    </row>
    <row r="1120" s="50" customFormat="1" spans="1:7">
      <c r="A1120" s="66" t="s">
        <v>2058</v>
      </c>
      <c r="B1120" s="81" t="s">
        <v>2059</v>
      </c>
      <c r="C1120" s="68">
        <f>SUM(C1121:C1146)</f>
        <v>472</v>
      </c>
      <c r="D1120" s="68">
        <v>709</v>
      </c>
      <c r="E1120" s="68"/>
      <c r="F1120" s="69">
        <f t="shared" si="39"/>
        <v>0</v>
      </c>
      <c r="G1120" s="69">
        <f t="shared" si="38"/>
        <v>0</v>
      </c>
    </row>
    <row r="1121" s="50" customFormat="1" spans="1:7">
      <c r="A1121" s="66" t="s">
        <v>2060</v>
      </c>
      <c r="B1121" s="81" t="s">
        <v>114</v>
      </c>
      <c r="C1121" s="71">
        <v>366</v>
      </c>
      <c r="D1121" s="68">
        <v>379</v>
      </c>
      <c r="E1121" s="71"/>
      <c r="F1121" s="69">
        <f t="shared" si="39"/>
        <v>0</v>
      </c>
      <c r="G1121" s="69">
        <f t="shared" si="38"/>
        <v>0</v>
      </c>
    </row>
    <row r="1122" s="50" customFormat="1" spans="1:7">
      <c r="A1122" s="66" t="s">
        <v>2061</v>
      </c>
      <c r="B1122" s="81" t="s">
        <v>116</v>
      </c>
      <c r="C1122" s="71">
        <v>106</v>
      </c>
      <c r="D1122" s="68">
        <v>105</v>
      </c>
      <c r="E1122" s="71"/>
      <c r="F1122" s="69">
        <f t="shared" si="39"/>
        <v>0</v>
      </c>
      <c r="G1122" s="69">
        <f t="shared" si="38"/>
        <v>0</v>
      </c>
    </row>
    <row r="1123" s="50" customFormat="1" spans="1:7">
      <c r="A1123" s="66" t="s">
        <v>2062</v>
      </c>
      <c r="B1123" s="81" t="s">
        <v>118</v>
      </c>
      <c r="C1123" s="68"/>
      <c r="D1123" s="68"/>
      <c r="E1123" s="68"/>
      <c r="F1123" s="69" t="str">
        <f t="shared" si="39"/>
        <v/>
      </c>
      <c r="G1123" s="69" t="str">
        <f t="shared" si="38"/>
        <v/>
      </c>
    </row>
    <row r="1124" s="50" customFormat="1" spans="1:7">
      <c r="A1124" s="66" t="s">
        <v>2063</v>
      </c>
      <c r="B1124" s="81" t="s">
        <v>2064</v>
      </c>
      <c r="C1124" s="68"/>
      <c r="D1124" s="68"/>
      <c r="E1124" s="68"/>
      <c r="F1124" s="69" t="str">
        <f t="shared" si="39"/>
        <v/>
      </c>
      <c r="G1124" s="69" t="str">
        <f t="shared" si="38"/>
        <v/>
      </c>
    </row>
    <row r="1125" s="50" customFormat="1" spans="1:7">
      <c r="A1125" s="66" t="s">
        <v>2065</v>
      </c>
      <c r="B1125" s="81" t="s">
        <v>2066</v>
      </c>
      <c r="C1125" s="68"/>
      <c r="D1125" s="68">
        <v>225</v>
      </c>
      <c r="E1125" s="68"/>
      <c r="F1125" s="69" t="str">
        <f t="shared" si="39"/>
        <v/>
      </c>
      <c r="G1125" s="69">
        <f t="shared" si="38"/>
        <v>0</v>
      </c>
    </row>
    <row r="1126" s="50" customFormat="1" spans="1:7">
      <c r="A1126" s="66" t="s">
        <v>2067</v>
      </c>
      <c r="B1126" s="81" t="s">
        <v>2068</v>
      </c>
      <c r="C1126" s="68"/>
      <c r="D1126" s="68"/>
      <c r="E1126" s="68"/>
      <c r="F1126" s="69" t="str">
        <f t="shared" si="39"/>
        <v/>
      </c>
      <c r="G1126" s="69" t="str">
        <f t="shared" si="38"/>
        <v/>
      </c>
    </row>
    <row r="1127" s="50" customFormat="1" spans="1:7">
      <c r="A1127" s="66" t="s">
        <v>2069</v>
      </c>
      <c r="B1127" s="81" t="s">
        <v>2070</v>
      </c>
      <c r="C1127" s="68"/>
      <c r="D1127" s="68"/>
      <c r="E1127" s="68"/>
      <c r="F1127" s="69" t="str">
        <f t="shared" si="39"/>
        <v/>
      </c>
      <c r="G1127" s="69" t="str">
        <f t="shared" si="38"/>
        <v/>
      </c>
    </row>
    <row r="1128" s="50" customFormat="1" spans="1:7">
      <c r="A1128" s="66" t="s">
        <v>2071</v>
      </c>
      <c r="B1128" s="81" t="s">
        <v>2072</v>
      </c>
      <c r="C1128" s="68"/>
      <c r="D1128" s="72"/>
      <c r="E1128" s="68"/>
      <c r="F1128" s="69" t="str">
        <f t="shared" si="39"/>
        <v/>
      </c>
      <c r="G1128" s="69" t="str">
        <f t="shared" si="38"/>
        <v/>
      </c>
    </row>
    <row r="1129" s="50" customFormat="1" spans="1:7">
      <c r="A1129" s="66" t="s">
        <v>2073</v>
      </c>
      <c r="B1129" s="81" t="s">
        <v>2074</v>
      </c>
      <c r="C1129" s="68"/>
      <c r="D1129" s="68"/>
      <c r="E1129" s="68"/>
      <c r="F1129" s="69" t="str">
        <f t="shared" si="39"/>
        <v/>
      </c>
      <c r="G1129" s="69" t="str">
        <f t="shared" si="38"/>
        <v/>
      </c>
    </row>
    <row r="1130" s="50" customFormat="1" spans="1:7">
      <c r="A1130" s="66" t="s">
        <v>2075</v>
      </c>
      <c r="B1130" s="81" t="s">
        <v>2076</v>
      </c>
      <c r="C1130" s="68"/>
      <c r="D1130" s="68"/>
      <c r="E1130" s="68"/>
      <c r="F1130" s="69" t="str">
        <f t="shared" si="39"/>
        <v/>
      </c>
      <c r="G1130" s="69" t="str">
        <f t="shared" si="38"/>
        <v/>
      </c>
    </row>
    <row r="1131" s="50" customFormat="1" spans="1:7">
      <c r="A1131" s="66" t="s">
        <v>2077</v>
      </c>
      <c r="B1131" s="81" t="s">
        <v>2078</v>
      </c>
      <c r="C1131" s="68"/>
      <c r="D1131" s="68"/>
      <c r="E1131" s="68"/>
      <c r="F1131" s="69" t="str">
        <f t="shared" si="39"/>
        <v/>
      </c>
      <c r="G1131" s="69" t="str">
        <f t="shared" si="38"/>
        <v/>
      </c>
    </row>
    <row r="1132" s="50" customFormat="1" spans="1:7">
      <c r="A1132" s="66" t="s">
        <v>2079</v>
      </c>
      <c r="B1132" s="81" t="s">
        <v>2080</v>
      </c>
      <c r="C1132" s="68"/>
      <c r="D1132" s="68"/>
      <c r="E1132" s="68"/>
      <c r="F1132" s="69" t="str">
        <f t="shared" si="39"/>
        <v/>
      </c>
      <c r="G1132" s="69" t="str">
        <f t="shared" si="38"/>
        <v/>
      </c>
    </row>
    <row r="1133" s="50" customFormat="1" spans="1:7">
      <c r="A1133" s="66" t="s">
        <v>2081</v>
      </c>
      <c r="B1133" s="81" t="s">
        <v>2082</v>
      </c>
      <c r="C1133" s="68"/>
      <c r="D1133" s="72"/>
      <c r="E1133" s="68"/>
      <c r="F1133" s="69" t="str">
        <f t="shared" si="39"/>
        <v/>
      </c>
      <c r="G1133" s="69" t="str">
        <f t="shared" si="38"/>
        <v/>
      </c>
    </row>
    <row r="1134" s="50" customFormat="1" spans="1:7">
      <c r="A1134" s="66" t="s">
        <v>2083</v>
      </c>
      <c r="B1134" s="81" t="s">
        <v>2084</v>
      </c>
      <c r="C1134" s="68"/>
      <c r="D1134" s="68"/>
      <c r="E1134" s="68"/>
      <c r="F1134" s="69" t="str">
        <f t="shared" si="39"/>
        <v/>
      </c>
      <c r="G1134" s="69" t="str">
        <f t="shared" si="38"/>
        <v/>
      </c>
    </row>
    <row r="1135" s="50" customFormat="1" spans="1:7">
      <c r="A1135" s="66" t="s">
        <v>2085</v>
      </c>
      <c r="B1135" s="81" t="s">
        <v>2086</v>
      </c>
      <c r="C1135" s="68"/>
      <c r="D1135" s="68"/>
      <c r="E1135" s="68"/>
      <c r="F1135" s="69" t="str">
        <f t="shared" si="39"/>
        <v/>
      </c>
      <c r="G1135" s="69" t="str">
        <f t="shared" si="38"/>
        <v/>
      </c>
    </row>
    <row r="1136" s="50" customFormat="1" spans="1:7">
      <c r="A1136" s="66" t="s">
        <v>2087</v>
      </c>
      <c r="B1136" s="81" t="s">
        <v>2088</v>
      </c>
      <c r="C1136" s="68"/>
      <c r="D1136" s="68"/>
      <c r="E1136" s="68"/>
      <c r="F1136" s="69" t="str">
        <f t="shared" si="39"/>
        <v/>
      </c>
      <c r="G1136" s="69" t="str">
        <f t="shared" si="38"/>
        <v/>
      </c>
    </row>
    <row r="1137" s="50" customFormat="1" spans="1:7">
      <c r="A1137" s="66" t="s">
        <v>2089</v>
      </c>
      <c r="B1137" s="81" t="s">
        <v>2090</v>
      </c>
      <c r="C1137" s="68"/>
      <c r="D1137" s="68"/>
      <c r="E1137" s="68"/>
      <c r="F1137" s="69" t="str">
        <f t="shared" si="39"/>
        <v/>
      </c>
      <c r="G1137" s="69" t="str">
        <f t="shared" si="38"/>
        <v/>
      </c>
    </row>
    <row r="1138" s="50" customFormat="1" spans="1:7">
      <c r="A1138" s="66" t="s">
        <v>2091</v>
      </c>
      <c r="B1138" s="81" t="s">
        <v>2092</v>
      </c>
      <c r="C1138" s="68"/>
      <c r="D1138" s="68"/>
      <c r="E1138" s="68"/>
      <c r="F1138" s="69" t="str">
        <f t="shared" si="39"/>
        <v/>
      </c>
      <c r="G1138" s="69" t="str">
        <f t="shared" si="38"/>
        <v/>
      </c>
    </row>
    <row r="1139" s="50" customFormat="1" spans="1:7">
      <c r="A1139" s="66" t="s">
        <v>2093</v>
      </c>
      <c r="B1139" s="81" t="s">
        <v>2094</v>
      </c>
      <c r="C1139" s="68"/>
      <c r="D1139" s="68"/>
      <c r="E1139" s="68"/>
      <c r="F1139" s="69" t="str">
        <f t="shared" si="39"/>
        <v/>
      </c>
      <c r="G1139" s="69" t="str">
        <f t="shared" si="38"/>
        <v/>
      </c>
    </row>
    <row r="1140" s="50" customFormat="1" spans="1:7">
      <c r="A1140" s="66" t="s">
        <v>2095</v>
      </c>
      <c r="B1140" s="81" t="s">
        <v>2096</v>
      </c>
      <c r="C1140" s="68"/>
      <c r="D1140" s="68"/>
      <c r="E1140" s="68"/>
      <c r="F1140" s="69" t="str">
        <f t="shared" si="39"/>
        <v/>
      </c>
      <c r="G1140" s="69" t="str">
        <f t="shared" si="38"/>
        <v/>
      </c>
    </row>
    <row r="1141" s="50" customFormat="1" spans="1:7">
      <c r="A1141" s="66" t="s">
        <v>2097</v>
      </c>
      <c r="B1141" s="81" t="s">
        <v>2098</v>
      </c>
      <c r="C1141" s="68"/>
      <c r="D1141" s="68"/>
      <c r="E1141" s="68"/>
      <c r="F1141" s="69" t="str">
        <f t="shared" si="39"/>
        <v/>
      </c>
      <c r="G1141" s="69" t="str">
        <f t="shared" si="38"/>
        <v/>
      </c>
    </row>
    <row r="1142" s="50" customFormat="1" spans="1:7">
      <c r="A1142" s="66" t="s">
        <v>2099</v>
      </c>
      <c r="B1142" s="81" t="s">
        <v>2100</v>
      </c>
      <c r="C1142" s="68"/>
      <c r="D1142" s="68"/>
      <c r="E1142" s="68"/>
      <c r="F1142" s="69" t="str">
        <f t="shared" si="39"/>
        <v/>
      </c>
      <c r="G1142" s="69" t="str">
        <f t="shared" si="38"/>
        <v/>
      </c>
    </row>
    <row r="1143" s="50" customFormat="1" spans="1:7">
      <c r="A1143" s="66" t="s">
        <v>2101</v>
      </c>
      <c r="B1143" s="81" t="s">
        <v>2102</v>
      </c>
      <c r="C1143" s="68"/>
      <c r="D1143" s="68"/>
      <c r="E1143" s="68"/>
      <c r="F1143" s="69" t="str">
        <f t="shared" si="39"/>
        <v/>
      </c>
      <c r="G1143" s="69" t="str">
        <f t="shared" si="38"/>
        <v/>
      </c>
    </row>
    <row r="1144" s="50" customFormat="1" spans="1:7">
      <c r="A1144" s="66" t="s">
        <v>2103</v>
      </c>
      <c r="B1144" s="81" t="s">
        <v>2104</v>
      </c>
      <c r="C1144" s="68"/>
      <c r="D1144" s="68"/>
      <c r="E1144" s="68"/>
      <c r="F1144" s="69" t="str">
        <f t="shared" si="39"/>
        <v/>
      </c>
      <c r="G1144" s="69" t="str">
        <f t="shared" si="38"/>
        <v/>
      </c>
    </row>
    <row r="1145" s="50" customFormat="1" spans="1:7">
      <c r="A1145" s="66" t="s">
        <v>2105</v>
      </c>
      <c r="B1145" s="81" t="s">
        <v>132</v>
      </c>
      <c r="C1145" s="68"/>
      <c r="D1145" s="68"/>
      <c r="E1145" s="68"/>
      <c r="F1145" s="69" t="str">
        <f t="shared" si="39"/>
        <v/>
      </c>
      <c r="G1145" s="69" t="str">
        <f t="shared" si="38"/>
        <v/>
      </c>
    </row>
    <row r="1146" s="50" customFormat="1" spans="1:7">
      <c r="A1146" s="66" t="s">
        <v>2106</v>
      </c>
      <c r="B1146" s="81" t="s">
        <v>2107</v>
      </c>
      <c r="C1146" s="68"/>
      <c r="D1146" s="68"/>
      <c r="E1146" s="68"/>
      <c r="F1146" s="69" t="str">
        <f t="shared" si="39"/>
        <v/>
      </c>
      <c r="G1146" s="69" t="str">
        <f t="shared" si="38"/>
        <v/>
      </c>
    </row>
    <row r="1147" s="50" customFormat="1" spans="1:7">
      <c r="A1147" s="66" t="s">
        <v>2108</v>
      </c>
      <c r="B1147" s="81" t="s">
        <v>2109</v>
      </c>
      <c r="C1147" s="68">
        <f>SUM(C1148:C1161)</f>
        <v>0</v>
      </c>
      <c r="D1147" s="68">
        <v>0</v>
      </c>
      <c r="E1147" s="68"/>
      <c r="F1147" s="69" t="str">
        <f t="shared" si="39"/>
        <v/>
      </c>
      <c r="G1147" s="69" t="str">
        <f t="shared" si="38"/>
        <v/>
      </c>
    </row>
    <row r="1148" s="50" customFormat="1" spans="1:7">
      <c r="A1148" s="66" t="s">
        <v>2110</v>
      </c>
      <c r="B1148" s="81" t="s">
        <v>114</v>
      </c>
      <c r="C1148" s="68"/>
      <c r="D1148" s="68"/>
      <c r="E1148" s="68"/>
      <c r="F1148" s="69" t="str">
        <f t="shared" si="39"/>
        <v/>
      </c>
      <c r="G1148" s="69" t="str">
        <f t="shared" si="38"/>
        <v/>
      </c>
    </row>
    <row r="1149" s="50" customFormat="1" spans="1:7">
      <c r="A1149" s="66" t="s">
        <v>2111</v>
      </c>
      <c r="B1149" s="81" t="s">
        <v>116</v>
      </c>
      <c r="C1149" s="68"/>
      <c r="D1149" s="68"/>
      <c r="E1149" s="68"/>
      <c r="F1149" s="69" t="str">
        <f t="shared" si="39"/>
        <v/>
      </c>
      <c r="G1149" s="69" t="str">
        <f t="shared" si="38"/>
        <v/>
      </c>
    </row>
    <row r="1150" s="50" customFormat="1" spans="1:7">
      <c r="A1150" s="66" t="s">
        <v>2112</v>
      </c>
      <c r="B1150" s="81" t="s">
        <v>118</v>
      </c>
      <c r="C1150" s="68"/>
      <c r="D1150" s="68"/>
      <c r="E1150" s="68"/>
      <c r="F1150" s="69" t="str">
        <f t="shared" si="39"/>
        <v/>
      </c>
      <c r="G1150" s="69" t="str">
        <f t="shared" si="38"/>
        <v/>
      </c>
    </row>
    <row r="1151" s="50" customFormat="1" spans="1:7">
      <c r="A1151" s="66" t="s">
        <v>2113</v>
      </c>
      <c r="B1151" s="81" t="s">
        <v>2114</v>
      </c>
      <c r="C1151" s="68"/>
      <c r="D1151" s="68"/>
      <c r="E1151" s="68"/>
      <c r="F1151" s="69" t="str">
        <f t="shared" si="39"/>
        <v/>
      </c>
      <c r="G1151" s="69" t="str">
        <f t="shared" si="38"/>
        <v/>
      </c>
    </row>
    <row r="1152" s="50" customFormat="1" spans="1:7">
      <c r="A1152" s="66" t="s">
        <v>2115</v>
      </c>
      <c r="B1152" s="81" t="s">
        <v>2116</v>
      </c>
      <c r="C1152" s="68"/>
      <c r="D1152" s="68"/>
      <c r="E1152" s="68"/>
      <c r="F1152" s="69" t="str">
        <f t="shared" si="39"/>
        <v/>
      </c>
      <c r="G1152" s="69" t="str">
        <f t="shared" si="38"/>
        <v/>
      </c>
    </row>
    <row r="1153" s="50" customFormat="1" spans="1:7">
      <c r="A1153" s="66" t="s">
        <v>2117</v>
      </c>
      <c r="B1153" s="81" t="s">
        <v>2118</v>
      </c>
      <c r="C1153" s="68"/>
      <c r="D1153" s="68"/>
      <c r="E1153" s="68"/>
      <c r="F1153" s="69" t="str">
        <f t="shared" si="39"/>
        <v/>
      </c>
      <c r="G1153" s="69" t="str">
        <f t="shared" si="38"/>
        <v/>
      </c>
    </row>
    <row r="1154" s="50" customFormat="1" spans="1:7">
      <c r="A1154" s="66" t="s">
        <v>2119</v>
      </c>
      <c r="B1154" s="81" t="s">
        <v>2120</v>
      </c>
      <c r="C1154" s="68"/>
      <c r="D1154" s="68"/>
      <c r="E1154" s="68"/>
      <c r="F1154" s="69" t="str">
        <f t="shared" si="39"/>
        <v/>
      </c>
      <c r="G1154" s="69" t="str">
        <f t="shared" si="38"/>
        <v/>
      </c>
    </row>
    <row r="1155" s="50" customFormat="1" spans="1:7">
      <c r="A1155" s="66" t="s">
        <v>2121</v>
      </c>
      <c r="B1155" s="81" t="s">
        <v>2122</v>
      </c>
      <c r="C1155" s="68"/>
      <c r="D1155" s="68"/>
      <c r="E1155" s="68"/>
      <c r="F1155" s="69" t="str">
        <f t="shared" si="39"/>
        <v/>
      </c>
      <c r="G1155" s="69" t="str">
        <f t="shared" si="38"/>
        <v/>
      </c>
    </row>
    <row r="1156" s="50" customFormat="1" spans="1:7">
      <c r="A1156" s="66" t="s">
        <v>2123</v>
      </c>
      <c r="B1156" s="81" t="s">
        <v>2124</v>
      </c>
      <c r="C1156" s="68"/>
      <c r="D1156" s="68"/>
      <c r="E1156" s="68"/>
      <c r="F1156" s="69" t="str">
        <f t="shared" si="39"/>
        <v/>
      </c>
      <c r="G1156" s="69" t="str">
        <f t="shared" si="38"/>
        <v/>
      </c>
    </row>
    <row r="1157" s="50" customFormat="1" spans="1:7">
      <c r="A1157" s="66" t="s">
        <v>2125</v>
      </c>
      <c r="B1157" s="81" t="s">
        <v>2126</v>
      </c>
      <c r="C1157" s="68"/>
      <c r="D1157" s="68"/>
      <c r="E1157" s="68"/>
      <c r="F1157" s="69" t="str">
        <f t="shared" si="39"/>
        <v/>
      </c>
      <c r="G1157" s="69" t="str">
        <f t="shared" si="38"/>
        <v/>
      </c>
    </row>
    <row r="1158" s="50" customFormat="1" spans="1:7">
      <c r="A1158" s="66" t="s">
        <v>2127</v>
      </c>
      <c r="B1158" s="81" t="s">
        <v>2128</v>
      </c>
      <c r="C1158" s="68"/>
      <c r="D1158" s="68"/>
      <c r="E1158" s="68"/>
      <c r="F1158" s="69" t="str">
        <f t="shared" si="39"/>
        <v/>
      </c>
      <c r="G1158" s="69" t="str">
        <f t="shared" si="38"/>
        <v/>
      </c>
    </row>
    <row r="1159" s="50" customFormat="1" spans="1:7">
      <c r="A1159" s="66" t="s">
        <v>2129</v>
      </c>
      <c r="B1159" s="81" t="s">
        <v>2130</v>
      </c>
      <c r="C1159" s="68"/>
      <c r="D1159" s="68"/>
      <c r="E1159" s="68"/>
      <c r="F1159" s="69" t="str">
        <f t="shared" si="39"/>
        <v/>
      </c>
      <c r="G1159" s="69" t="str">
        <f t="shared" si="38"/>
        <v/>
      </c>
    </row>
    <row r="1160" s="50" customFormat="1" spans="1:7">
      <c r="A1160" s="66" t="s">
        <v>2131</v>
      </c>
      <c r="B1160" s="81" t="s">
        <v>2132</v>
      </c>
      <c r="C1160" s="68"/>
      <c r="D1160" s="68"/>
      <c r="E1160" s="68"/>
      <c r="F1160" s="69" t="str">
        <f t="shared" si="39"/>
        <v/>
      </c>
      <c r="G1160" s="69" t="str">
        <f t="shared" si="38"/>
        <v/>
      </c>
    </row>
    <row r="1161" s="50" customFormat="1" spans="1:7">
      <c r="A1161" s="66" t="s">
        <v>2133</v>
      </c>
      <c r="B1161" s="81" t="s">
        <v>2134</v>
      </c>
      <c r="C1161" s="68"/>
      <c r="D1161" s="68"/>
      <c r="E1161" s="68"/>
      <c r="F1161" s="69" t="str">
        <f t="shared" si="39"/>
        <v/>
      </c>
      <c r="G1161" s="69" t="str">
        <f t="shared" ref="G1161:G1224" si="40">IF(D1161=0,"",ROUND(E1161/D1161*100,1))</f>
        <v/>
      </c>
    </row>
    <row r="1162" s="50" customFormat="1" spans="1:7">
      <c r="A1162" s="66" t="s">
        <v>2135</v>
      </c>
      <c r="B1162" s="81" t="s">
        <v>2136</v>
      </c>
      <c r="C1162" s="68">
        <f>SUM(C1163)</f>
        <v>0</v>
      </c>
      <c r="D1162" s="68">
        <v>0</v>
      </c>
      <c r="E1162" s="68"/>
      <c r="F1162" s="69" t="str">
        <f t="shared" si="39"/>
        <v/>
      </c>
      <c r="G1162" s="69" t="str">
        <f t="shared" si="40"/>
        <v/>
      </c>
    </row>
    <row r="1163" s="50" customFormat="1" spans="1:7">
      <c r="A1163" s="66" t="s">
        <v>2137</v>
      </c>
      <c r="B1163" s="81" t="s">
        <v>2138</v>
      </c>
      <c r="C1163" s="68"/>
      <c r="D1163" s="68"/>
      <c r="E1163" s="68"/>
      <c r="F1163" s="69" t="str">
        <f t="shared" si="39"/>
        <v/>
      </c>
      <c r="G1163" s="69" t="str">
        <f t="shared" si="40"/>
        <v/>
      </c>
    </row>
    <row r="1164" s="50" customFormat="1" spans="1:7">
      <c r="A1164" s="66" t="s">
        <v>2139</v>
      </c>
      <c r="B1164" s="81" t="s">
        <v>2140</v>
      </c>
      <c r="C1164" s="68">
        <f>SUM(C1165,C1177,C1181)</f>
        <v>6197</v>
      </c>
      <c r="D1164" s="68">
        <v>10212</v>
      </c>
      <c r="E1164" s="68">
        <v>3703</v>
      </c>
      <c r="F1164" s="69">
        <f t="shared" si="39"/>
        <v>60</v>
      </c>
      <c r="G1164" s="69">
        <f t="shared" si="40"/>
        <v>36</v>
      </c>
    </row>
    <row r="1165" s="50" customFormat="1" spans="1:7">
      <c r="A1165" s="66" t="s">
        <v>2141</v>
      </c>
      <c r="B1165" s="81" t="s">
        <v>2142</v>
      </c>
      <c r="C1165" s="68">
        <f>SUM(C1166:C1176)</f>
        <v>2312</v>
      </c>
      <c r="D1165" s="68">
        <v>6436</v>
      </c>
      <c r="E1165" s="68"/>
      <c r="F1165" s="69">
        <f t="shared" si="39"/>
        <v>0</v>
      </c>
      <c r="G1165" s="69">
        <f t="shared" si="40"/>
        <v>0</v>
      </c>
    </row>
    <row r="1166" s="50" customFormat="1" spans="1:7">
      <c r="A1166" s="66" t="s">
        <v>2143</v>
      </c>
      <c r="B1166" s="81" t="s">
        <v>2144</v>
      </c>
      <c r="C1166" s="68"/>
      <c r="D1166" s="68"/>
      <c r="E1166" s="68"/>
      <c r="F1166" s="69" t="str">
        <f t="shared" si="39"/>
        <v/>
      </c>
      <c r="G1166" s="69" t="str">
        <f t="shared" si="40"/>
        <v/>
      </c>
    </row>
    <row r="1167" s="50" customFormat="1" spans="1:7">
      <c r="A1167" s="66" t="s">
        <v>2145</v>
      </c>
      <c r="B1167" s="81" t="s">
        <v>2146</v>
      </c>
      <c r="C1167" s="68"/>
      <c r="D1167" s="68"/>
      <c r="E1167" s="68"/>
      <c r="F1167" s="69" t="str">
        <f t="shared" si="39"/>
        <v/>
      </c>
      <c r="G1167" s="69" t="str">
        <f t="shared" si="40"/>
        <v/>
      </c>
    </row>
    <row r="1168" s="50" customFormat="1" spans="1:7">
      <c r="A1168" s="66" t="s">
        <v>2147</v>
      </c>
      <c r="B1168" s="81" t="s">
        <v>2148</v>
      </c>
      <c r="C1168" s="68"/>
      <c r="D1168" s="68"/>
      <c r="E1168" s="68"/>
      <c r="F1168" s="69" t="str">
        <f t="shared" si="39"/>
        <v/>
      </c>
      <c r="G1168" s="69" t="str">
        <f t="shared" si="40"/>
        <v/>
      </c>
    </row>
    <row r="1169" s="50" customFormat="1" spans="1:7">
      <c r="A1169" s="66" t="s">
        <v>2149</v>
      </c>
      <c r="B1169" s="81" t="s">
        <v>2150</v>
      </c>
      <c r="C1169" s="68"/>
      <c r="D1169" s="68"/>
      <c r="E1169" s="68"/>
      <c r="F1169" s="69" t="str">
        <f t="shared" si="39"/>
        <v/>
      </c>
      <c r="G1169" s="69" t="str">
        <f t="shared" si="40"/>
        <v/>
      </c>
    </row>
    <row r="1170" s="50" customFormat="1" spans="1:7">
      <c r="A1170" s="66" t="s">
        <v>2151</v>
      </c>
      <c r="B1170" s="81" t="s">
        <v>2152</v>
      </c>
      <c r="C1170" s="68"/>
      <c r="D1170" s="68"/>
      <c r="E1170" s="68"/>
      <c r="F1170" s="69" t="str">
        <f t="shared" si="39"/>
        <v/>
      </c>
      <c r="G1170" s="69" t="str">
        <f t="shared" si="40"/>
        <v/>
      </c>
    </row>
    <row r="1171" s="50" customFormat="1" spans="1:7">
      <c r="A1171" s="66" t="s">
        <v>2153</v>
      </c>
      <c r="B1171" s="81" t="s">
        <v>2154</v>
      </c>
      <c r="C1171" s="68"/>
      <c r="D1171" s="68"/>
      <c r="E1171" s="68"/>
      <c r="F1171" s="69" t="str">
        <f t="shared" si="39"/>
        <v/>
      </c>
      <c r="G1171" s="69" t="str">
        <f t="shared" si="40"/>
        <v/>
      </c>
    </row>
    <row r="1172" s="50" customFormat="1" spans="1:7">
      <c r="A1172" s="66" t="s">
        <v>2155</v>
      </c>
      <c r="B1172" s="81" t="s">
        <v>2156</v>
      </c>
      <c r="C1172" s="68"/>
      <c r="D1172" s="68"/>
      <c r="E1172" s="68"/>
      <c r="F1172" s="69" t="str">
        <f t="shared" si="39"/>
        <v/>
      </c>
      <c r="G1172" s="69" t="str">
        <f t="shared" si="40"/>
        <v/>
      </c>
    </row>
    <row r="1173" s="50" customFormat="1" spans="1:7">
      <c r="A1173" s="66" t="s">
        <v>2157</v>
      </c>
      <c r="B1173" s="81" t="s">
        <v>2158</v>
      </c>
      <c r="C1173" s="71">
        <v>2312</v>
      </c>
      <c r="D1173" s="68">
        <v>6321</v>
      </c>
      <c r="E1173" s="71"/>
      <c r="F1173" s="69">
        <f t="shared" ref="F1173:F1236" si="41">IF(C1173=0,"",ROUND(E1173/C1173*100,1))</f>
        <v>0</v>
      </c>
      <c r="G1173" s="69">
        <f t="shared" si="40"/>
        <v>0</v>
      </c>
    </row>
    <row r="1174" s="50" customFormat="1" spans="1:7">
      <c r="A1174" s="66" t="s">
        <v>2159</v>
      </c>
      <c r="B1174" s="81" t="s">
        <v>2160</v>
      </c>
      <c r="C1174" s="68"/>
      <c r="D1174" s="68"/>
      <c r="E1174" s="68"/>
      <c r="F1174" s="69" t="str">
        <f t="shared" si="41"/>
        <v/>
      </c>
      <c r="G1174" s="69" t="str">
        <f t="shared" si="40"/>
        <v/>
      </c>
    </row>
    <row r="1175" s="50" customFormat="1" spans="1:7">
      <c r="A1175" s="66" t="s">
        <v>2161</v>
      </c>
      <c r="B1175" s="81" t="s">
        <v>2162</v>
      </c>
      <c r="C1175" s="68"/>
      <c r="D1175" s="68"/>
      <c r="E1175" s="68"/>
      <c r="F1175" s="69" t="str">
        <f t="shared" si="41"/>
        <v/>
      </c>
      <c r="G1175" s="69" t="str">
        <f t="shared" si="40"/>
        <v/>
      </c>
    </row>
    <row r="1176" s="50" customFormat="1" spans="1:7">
      <c r="A1176" s="66" t="s">
        <v>2163</v>
      </c>
      <c r="B1176" s="81" t="s">
        <v>2164</v>
      </c>
      <c r="C1176" s="68"/>
      <c r="D1176" s="68">
        <v>115</v>
      </c>
      <c r="E1176" s="68"/>
      <c r="F1176" s="69" t="str">
        <f t="shared" si="41"/>
        <v/>
      </c>
      <c r="G1176" s="69">
        <f t="shared" si="40"/>
        <v>0</v>
      </c>
    </row>
    <row r="1177" s="50" customFormat="1" spans="1:7">
      <c r="A1177" s="66" t="s">
        <v>2165</v>
      </c>
      <c r="B1177" s="81" t="s">
        <v>2166</v>
      </c>
      <c r="C1177" s="68">
        <f>SUM(C1178:C1180)</f>
        <v>3885</v>
      </c>
      <c r="D1177" s="68">
        <v>3776</v>
      </c>
      <c r="E1177" s="68">
        <v>3703</v>
      </c>
      <c r="F1177" s="69">
        <f t="shared" si="41"/>
        <v>95</v>
      </c>
      <c r="G1177" s="69">
        <f t="shared" si="40"/>
        <v>98</v>
      </c>
    </row>
    <row r="1178" s="50" customFormat="1" spans="1:7">
      <c r="A1178" s="66" t="s">
        <v>2167</v>
      </c>
      <c r="B1178" s="81" t="s">
        <v>2168</v>
      </c>
      <c r="C1178" s="71">
        <v>3885</v>
      </c>
      <c r="D1178" s="68">
        <v>3776</v>
      </c>
      <c r="E1178" s="71">
        <v>3703</v>
      </c>
      <c r="F1178" s="69">
        <f t="shared" si="41"/>
        <v>95</v>
      </c>
      <c r="G1178" s="69">
        <f t="shared" si="40"/>
        <v>98</v>
      </c>
    </row>
    <row r="1179" s="50" customFormat="1" spans="1:7">
      <c r="A1179" s="66" t="s">
        <v>2169</v>
      </c>
      <c r="B1179" s="81" t="s">
        <v>2170</v>
      </c>
      <c r="C1179" s="68"/>
      <c r="D1179" s="68"/>
      <c r="E1179" s="68"/>
      <c r="F1179" s="69" t="str">
        <f t="shared" si="41"/>
        <v/>
      </c>
      <c r="G1179" s="69" t="str">
        <f t="shared" si="40"/>
        <v/>
      </c>
    </row>
    <row r="1180" s="50" customFormat="1" spans="1:7">
      <c r="A1180" s="66" t="s">
        <v>2171</v>
      </c>
      <c r="B1180" s="81" t="s">
        <v>2172</v>
      </c>
      <c r="C1180" s="68"/>
      <c r="D1180" s="68"/>
      <c r="E1180" s="68"/>
      <c r="F1180" s="69" t="str">
        <f t="shared" si="41"/>
        <v/>
      </c>
      <c r="G1180" s="69" t="str">
        <f t="shared" si="40"/>
        <v/>
      </c>
    </row>
    <row r="1181" s="50" customFormat="1" spans="1:7">
      <c r="A1181" s="66" t="s">
        <v>2173</v>
      </c>
      <c r="B1181" s="81" t="s">
        <v>2174</v>
      </c>
      <c r="C1181" s="68">
        <f>SUM(C1182:C1184)</f>
        <v>0</v>
      </c>
      <c r="D1181" s="68">
        <v>0</v>
      </c>
      <c r="E1181" s="68"/>
      <c r="F1181" s="69" t="str">
        <f t="shared" si="41"/>
        <v/>
      </c>
      <c r="G1181" s="69" t="str">
        <f t="shared" si="40"/>
        <v/>
      </c>
    </row>
    <row r="1182" s="50" customFormat="1" spans="1:7">
      <c r="A1182" s="66" t="s">
        <v>2175</v>
      </c>
      <c r="B1182" s="81" t="s">
        <v>2176</v>
      </c>
      <c r="C1182" s="68"/>
      <c r="D1182" s="68"/>
      <c r="E1182" s="68"/>
      <c r="F1182" s="69" t="str">
        <f t="shared" si="41"/>
        <v/>
      </c>
      <c r="G1182" s="69" t="str">
        <f t="shared" si="40"/>
        <v/>
      </c>
    </row>
    <row r="1183" s="50" customFormat="1" spans="1:7">
      <c r="A1183" s="66" t="s">
        <v>2177</v>
      </c>
      <c r="B1183" s="81" t="s">
        <v>2178</v>
      </c>
      <c r="C1183" s="68"/>
      <c r="D1183" s="68"/>
      <c r="E1183" s="68"/>
      <c r="F1183" s="69" t="str">
        <f t="shared" si="41"/>
        <v/>
      </c>
      <c r="G1183" s="69" t="str">
        <f t="shared" si="40"/>
        <v/>
      </c>
    </row>
    <row r="1184" s="50" customFormat="1" spans="1:7">
      <c r="A1184" s="66" t="s">
        <v>2179</v>
      </c>
      <c r="B1184" s="81" t="s">
        <v>2180</v>
      </c>
      <c r="C1184" s="68"/>
      <c r="D1184" s="68"/>
      <c r="E1184" s="68"/>
      <c r="F1184" s="69" t="str">
        <f t="shared" si="41"/>
        <v/>
      </c>
      <c r="G1184" s="69" t="str">
        <f t="shared" si="40"/>
        <v/>
      </c>
    </row>
    <row r="1185" s="50" customFormat="1" spans="1:7">
      <c r="A1185" s="66" t="s">
        <v>2181</v>
      </c>
      <c r="B1185" s="81" t="s">
        <v>2182</v>
      </c>
      <c r="C1185" s="68">
        <f>SUM(C1186,C1204,C1210,C1216)</f>
        <v>0</v>
      </c>
      <c r="D1185" s="68">
        <v>0</v>
      </c>
      <c r="E1185" s="68"/>
      <c r="F1185" s="69" t="str">
        <f t="shared" si="41"/>
        <v/>
      </c>
      <c r="G1185" s="69" t="str">
        <f t="shared" si="40"/>
        <v/>
      </c>
    </row>
    <row r="1186" s="50" customFormat="1" spans="1:7">
      <c r="A1186" s="66" t="s">
        <v>2183</v>
      </c>
      <c r="B1186" s="81" t="s">
        <v>2184</v>
      </c>
      <c r="C1186" s="68">
        <f>SUM(C1187:C1203)</f>
        <v>0</v>
      </c>
      <c r="D1186" s="68">
        <v>0</v>
      </c>
      <c r="E1186" s="68"/>
      <c r="F1186" s="69" t="str">
        <f t="shared" si="41"/>
        <v/>
      </c>
      <c r="G1186" s="69" t="str">
        <f t="shared" si="40"/>
        <v/>
      </c>
    </row>
    <row r="1187" s="50" customFormat="1" spans="1:7">
      <c r="A1187" s="66" t="s">
        <v>2185</v>
      </c>
      <c r="B1187" s="81" t="s">
        <v>114</v>
      </c>
      <c r="C1187" s="68"/>
      <c r="D1187" s="68"/>
      <c r="E1187" s="68"/>
      <c r="F1187" s="69" t="str">
        <f t="shared" si="41"/>
        <v/>
      </c>
      <c r="G1187" s="69" t="str">
        <f t="shared" si="40"/>
        <v/>
      </c>
    </row>
    <row r="1188" s="50" customFormat="1" spans="1:7">
      <c r="A1188" s="66" t="s">
        <v>2186</v>
      </c>
      <c r="B1188" s="81" t="s">
        <v>116</v>
      </c>
      <c r="C1188" s="68"/>
      <c r="D1188" s="68"/>
      <c r="E1188" s="68"/>
      <c r="F1188" s="69" t="str">
        <f t="shared" si="41"/>
        <v/>
      </c>
      <c r="G1188" s="69" t="str">
        <f t="shared" si="40"/>
        <v/>
      </c>
    </row>
    <row r="1189" s="50" customFormat="1" spans="1:7">
      <c r="A1189" s="66" t="s">
        <v>2187</v>
      </c>
      <c r="B1189" s="81" t="s">
        <v>118</v>
      </c>
      <c r="C1189" s="68"/>
      <c r="D1189" s="68"/>
      <c r="E1189" s="68"/>
      <c r="F1189" s="69" t="str">
        <f t="shared" si="41"/>
        <v/>
      </c>
      <c r="G1189" s="69" t="str">
        <f t="shared" si="40"/>
        <v/>
      </c>
    </row>
    <row r="1190" s="50" customFormat="1" spans="1:7">
      <c r="A1190" s="66" t="s">
        <v>2188</v>
      </c>
      <c r="B1190" s="81" t="s">
        <v>2189</v>
      </c>
      <c r="C1190" s="68"/>
      <c r="D1190" s="68"/>
      <c r="E1190" s="68"/>
      <c r="F1190" s="69" t="str">
        <f t="shared" si="41"/>
        <v/>
      </c>
      <c r="G1190" s="69" t="str">
        <f t="shared" si="40"/>
        <v/>
      </c>
    </row>
    <row r="1191" s="50" customFormat="1" spans="1:7">
      <c r="A1191" s="66" t="s">
        <v>2190</v>
      </c>
      <c r="B1191" s="81" t="s">
        <v>2191</v>
      </c>
      <c r="C1191" s="68"/>
      <c r="D1191" s="68"/>
      <c r="E1191" s="68"/>
      <c r="F1191" s="69" t="str">
        <f t="shared" si="41"/>
        <v/>
      </c>
      <c r="G1191" s="69" t="str">
        <f t="shared" si="40"/>
        <v/>
      </c>
    </row>
    <row r="1192" s="50" customFormat="1" spans="1:7">
      <c r="A1192" s="66" t="s">
        <v>2192</v>
      </c>
      <c r="B1192" s="81" t="s">
        <v>2193</v>
      </c>
      <c r="C1192" s="68"/>
      <c r="D1192" s="68"/>
      <c r="E1192" s="68"/>
      <c r="F1192" s="69" t="str">
        <f t="shared" si="41"/>
        <v/>
      </c>
      <c r="G1192" s="69" t="str">
        <f t="shared" si="40"/>
        <v/>
      </c>
    </row>
    <row r="1193" s="50" customFormat="1" spans="1:7">
      <c r="A1193" s="66" t="s">
        <v>2194</v>
      </c>
      <c r="B1193" s="81" t="s">
        <v>2195</v>
      </c>
      <c r="C1193" s="68"/>
      <c r="D1193" s="68"/>
      <c r="E1193" s="68"/>
      <c r="F1193" s="69" t="str">
        <f t="shared" si="41"/>
        <v/>
      </c>
      <c r="G1193" s="69" t="str">
        <f t="shared" si="40"/>
        <v/>
      </c>
    </row>
    <row r="1194" s="50" customFormat="1" spans="1:7">
      <c r="A1194" s="66" t="s">
        <v>2196</v>
      </c>
      <c r="B1194" s="81" t="s">
        <v>2197</v>
      </c>
      <c r="C1194" s="68"/>
      <c r="D1194" s="68"/>
      <c r="E1194" s="68"/>
      <c r="F1194" s="69" t="str">
        <f t="shared" si="41"/>
        <v/>
      </c>
      <c r="G1194" s="69" t="str">
        <f t="shared" si="40"/>
        <v/>
      </c>
    </row>
    <row r="1195" s="50" customFormat="1" spans="1:7">
      <c r="A1195" s="66" t="s">
        <v>2198</v>
      </c>
      <c r="B1195" s="81" t="s">
        <v>2199</v>
      </c>
      <c r="C1195" s="68"/>
      <c r="D1195" s="68"/>
      <c r="E1195" s="68"/>
      <c r="F1195" s="69" t="str">
        <f t="shared" si="41"/>
        <v/>
      </c>
      <c r="G1195" s="69" t="str">
        <f t="shared" si="40"/>
        <v/>
      </c>
    </row>
    <row r="1196" s="50" customFormat="1" spans="1:7">
      <c r="A1196" s="66" t="s">
        <v>2200</v>
      </c>
      <c r="B1196" s="81" t="s">
        <v>2201</v>
      </c>
      <c r="C1196" s="68"/>
      <c r="D1196" s="68"/>
      <c r="E1196" s="68"/>
      <c r="F1196" s="69" t="str">
        <f t="shared" si="41"/>
        <v/>
      </c>
      <c r="G1196" s="69" t="str">
        <f t="shared" si="40"/>
        <v/>
      </c>
    </row>
    <row r="1197" s="50" customFormat="1" spans="1:7">
      <c r="A1197" s="66" t="s">
        <v>2202</v>
      </c>
      <c r="B1197" s="81" t="s">
        <v>2203</v>
      </c>
      <c r="C1197" s="68"/>
      <c r="D1197" s="72"/>
      <c r="E1197" s="68"/>
      <c r="F1197" s="69" t="str">
        <f t="shared" si="41"/>
        <v/>
      </c>
      <c r="G1197" s="69" t="str">
        <f t="shared" si="40"/>
        <v/>
      </c>
    </row>
    <row r="1198" s="50" customFormat="1" spans="1:7">
      <c r="A1198" s="66" t="s">
        <v>2204</v>
      </c>
      <c r="B1198" s="81" t="s">
        <v>2205</v>
      </c>
      <c r="C1198" s="68"/>
      <c r="D1198" s="72"/>
      <c r="E1198" s="68"/>
      <c r="F1198" s="69" t="str">
        <f t="shared" si="41"/>
        <v/>
      </c>
      <c r="G1198" s="69" t="str">
        <f t="shared" si="40"/>
        <v/>
      </c>
    </row>
    <row r="1199" s="50" customFormat="1" spans="1:7">
      <c r="A1199" s="66" t="s">
        <v>2206</v>
      </c>
      <c r="B1199" s="81" t="s">
        <v>2207</v>
      </c>
      <c r="C1199" s="68"/>
      <c r="D1199" s="68"/>
      <c r="E1199" s="68"/>
      <c r="F1199" s="69" t="str">
        <f t="shared" si="41"/>
        <v/>
      </c>
      <c r="G1199" s="69" t="str">
        <f t="shared" si="40"/>
        <v/>
      </c>
    </row>
    <row r="1200" s="50" customFormat="1" spans="1:7">
      <c r="A1200" s="66" t="s">
        <v>2208</v>
      </c>
      <c r="B1200" s="81" t="s">
        <v>2209</v>
      </c>
      <c r="C1200" s="68"/>
      <c r="D1200" s="68"/>
      <c r="E1200" s="68"/>
      <c r="F1200" s="69" t="str">
        <f t="shared" si="41"/>
        <v/>
      </c>
      <c r="G1200" s="69" t="str">
        <f t="shared" si="40"/>
        <v/>
      </c>
    </row>
    <row r="1201" s="50" customFormat="1" spans="1:7">
      <c r="A1201" s="66" t="s">
        <v>2210</v>
      </c>
      <c r="B1201" s="81" t="s">
        <v>2211</v>
      </c>
      <c r="C1201" s="68"/>
      <c r="D1201" s="68"/>
      <c r="E1201" s="68"/>
      <c r="F1201" s="69" t="str">
        <f t="shared" si="41"/>
        <v/>
      </c>
      <c r="G1201" s="69" t="str">
        <f t="shared" si="40"/>
        <v/>
      </c>
    </row>
    <row r="1202" s="50" customFormat="1" spans="1:7">
      <c r="A1202" s="66" t="s">
        <v>2212</v>
      </c>
      <c r="B1202" s="81" t="s">
        <v>132</v>
      </c>
      <c r="C1202" s="68"/>
      <c r="D1202" s="68"/>
      <c r="E1202" s="68"/>
      <c r="F1202" s="69" t="str">
        <f t="shared" si="41"/>
        <v/>
      </c>
      <c r="G1202" s="69" t="str">
        <f t="shared" si="40"/>
        <v/>
      </c>
    </row>
    <row r="1203" s="50" customFormat="1" spans="1:7">
      <c r="A1203" s="66" t="s">
        <v>2213</v>
      </c>
      <c r="B1203" s="81" t="s">
        <v>2214</v>
      </c>
      <c r="C1203" s="68"/>
      <c r="D1203" s="68"/>
      <c r="E1203" s="68"/>
      <c r="F1203" s="69" t="str">
        <f t="shared" si="41"/>
        <v/>
      </c>
      <c r="G1203" s="69" t="str">
        <f t="shared" si="40"/>
        <v/>
      </c>
    </row>
    <row r="1204" s="50" customFormat="1" spans="1:7">
      <c r="A1204" s="66" t="s">
        <v>2215</v>
      </c>
      <c r="B1204" s="81" t="s">
        <v>2216</v>
      </c>
      <c r="C1204" s="68">
        <f>SUM(C1205:C1209)</f>
        <v>0</v>
      </c>
      <c r="D1204" s="68">
        <v>0</v>
      </c>
      <c r="E1204" s="68"/>
      <c r="F1204" s="69" t="str">
        <f t="shared" si="41"/>
        <v/>
      </c>
      <c r="G1204" s="69" t="str">
        <f t="shared" si="40"/>
        <v/>
      </c>
    </row>
    <row r="1205" s="50" customFormat="1" spans="1:7">
      <c r="A1205" s="66" t="s">
        <v>2217</v>
      </c>
      <c r="B1205" s="81" t="s">
        <v>2218</v>
      </c>
      <c r="C1205" s="68"/>
      <c r="D1205" s="68"/>
      <c r="E1205" s="68"/>
      <c r="F1205" s="69" t="str">
        <f t="shared" si="41"/>
        <v/>
      </c>
      <c r="G1205" s="69" t="str">
        <f t="shared" si="40"/>
        <v/>
      </c>
    </row>
    <row r="1206" s="50" customFormat="1" spans="1:7">
      <c r="A1206" s="66" t="s">
        <v>2219</v>
      </c>
      <c r="B1206" s="81" t="s">
        <v>2220</v>
      </c>
      <c r="C1206" s="68"/>
      <c r="D1206" s="68"/>
      <c r="E1206" s="68"/>
      <c r="F1206" s="69" t="str">
        <f t="shared" si="41"/>
        <v/>
      </c>
      <c r="G1206" s="69" t="str">
        <f t="shared" si="40"/>
        <v/>
      </c>
    </row>
    <row r="1207" s="50" customFormat="1" spans="1:7">
      <c r="A1207" s="66" t="s">
        <v>2221</v>
      </c>
      <c r="B1207" s="81" t="s">
        <v>2222</v>
      </c>
      <c r="C1207" s="68"/>
      <c r="D1207" s="68"/>
      <c r="E1207" s="68"/>
      <c r="F1207" s="69" t="str">
        <f t="shared" si="41"/>
        <v/>
      </c>
      <c r="G1207" s="69" t="str">
        <f t="shared" si="40"/>
        <v/>
      </c>
    </row>
    <row r="1208" s="50" customFormat="1" spans="1:7">
      <c r="A1208" s="66" t="s">
        <v>2223</v>
      </c>
      <c r="B1208" s="81" t="s">
        <v>2224</v>
      </c>
      <c r="C1208" s="68"/>
      <c r="D1208" s="68"/>
      <c r="E1208" s="68"/>
      <c r="F1208" s="69" t="str">
        <f t="shared" si="41"/>
        <v/>
      </c>
      <c r="G1208" s="69" t="str">
        <f t="shared" si="40"/>
        <v/>
      </c>
    </row>
    <row r="1209" s="50" customFormat="1" spans="1:7">
      <c r="A1209" s="66" t="s">
        <v>2225</v>
      </c>
      <c r="B1209" s="81" t="s">
        <v>2226</v>
      </c>
      <c r="C1209" s="68"/>
      <c r="D1209" s="68"/>
      <c r="E1209" s="68"/>
      <c r="F1209" s="69" t="str">
        <f t="shared" si="41"/>
        <v/>
      </c>
      <c r="G1209" s="69" t="str">
        <f t="shared" si="40"/>
        <v/>
      </c>
    </row>
    <row r="1210" s="50" customFormat="1" spans="1:7">
      <c r="A1210" s="66" t="s">
        <v>2227</v>
      </c>
      <c r="B1210" s="81" t="s">
        <v>2228</v>
      </c>
      <c r="C1210" s="68">
        <f>SUM(C1211:C1215)</f>
        <v>0</v>
      </c>
      <c r="D1210" s="68"/>
      <c r="E1210" s="68"/>
      <c r="F1210" s="69" t="str">
        <f t="shared" si="41"/>
        <v/>
      </c>
      <c r="G1210" s="69" t="str">
        <f t="shared" si="40"/>
        <v/>
      </c>
    </row>
    <row r="1211" s="50" customFormat="1" spans="1:7">
      <c r="A1211" s="66" t="s">
        <v>2229</v>
      </c>
      <c r="B1211" s="81" t="s">
        <v>2230</v>
      </c>
      <c r="C1211" s="68"/>
      <c r="D1211" s="68">
        <v>0</v>
      </c>
      <c r="E1211" s="68"/>
      <c r="F1211" s="69" t="str">
        <f t="shared" si="41"/>
        <v/>
      </c>
      <c r="G1211" s="69" t="str">
        <f t="shared" si="40"/>
        <v/>
      </c>
    </row>
    <row r="1212" s="50" customFormat="1" spans="1:7">
      <c r="A1212" s="66" t="s">
        <v>2231</v>
      </c>
      <c r="B1212" s="81" t="s">
        <v>2232</v>
      </c>
      <c r="C1212" s="68"/>
      <c r="D1212" s="68"/>
      <c r="E1212" s="68"/>
      <c r="F1212" s="69" t="str">
        <f t="shared" si="41"/>
        <v/>
      </c>
      <c r="G1212" s="69" t="str">
        <f t="shared" si="40"/>
        <v/>
      </c>
    </row>
    <row r="1213" s="50" customFormat="1" spans="1:7">
      <c r="A1213" s="66" t="s">
        <v>2233</v>
      </c>
      <c r="B1213" s="81" t="s">
        <v>2234</v>
      </c>
      <c r="C1213" s="68"/>
      <c r="D1213" s="68"/>
      <c r="E1213" s="68"/>
      <c r="F1213" s="69" t="str">
        <f t="shared" si="41"/>
        <v/>
      </c>
      <c r="G1213" s="69" t="str">
        <f t="shared" si="40"/>
        <v/>
      </c>
    </row>
    <row r="1214" s="50" customFormat="1" spans="1:7">
      <c r="A1214" s="66" t="s">
        <v>2235</v>
      </c>
      <c r="B1214" s="81" t="s">
        <v>2236</v>
      </c>
      <c r="C1214" s="68"/>
      <c r="D1214" s="68"/>
      <c r="E1214" s="68"/>
      <c r="F1214" s="69" t="str">
        <f t="shared" si="41"/>
        <v/>
      </c>
      <c r="G1214" s="69" t="str">
        <f t="shared" si="40"/>
        <v/>
      </c>
    </row>
    <row r="1215" s="50" customFormat="1" spans="1:7">
      <c r="A1215" s="66" t="s">
        <v>2237</v>
      </c>
      <c r="B1215" s="81" t="s">
        <v>2238</v>
      </c>
      <c r="C1215" s="68"/>
      <c r="D1215" s="68"/>
      <c r="E1215" s="68"/>
      <c r="F1215" s="69" t="str">
        <f t="shared" si="41"/>
        <v/>
      </c>
      <c r="G1215" s="69" t="str">
        <f t="shared" si="40"/>
        <v/>
      </c>
    </row>
    <row r="1216" s="50" customFormat="1" spans="1:7">
      <c r="A1216" s="66" t="s">
        <v>2239</v>
      </c>
      <c r="B1216" s="81" t="s">
        <v>2240</v>
      </c>
      <c r="C1216" s="68">
        <f>SUM(C1217:C1228)</f>
        <v>0</v>
      </c>
      <c r="D1216" s="68"/>
      <c r="E1216" s="68"/>
      <c r="F1216" s="69" t="str">
        <f t="shared" si="41"/>
        <v/>
      </c>
      <c r="G1216" s="69" t="str">
        <f t="shared" si="40"/>
        <v/>
      </c>
    </row>
    <row r="1217" s="50" customFormat="1" spans="1:7">
      <c r="A1217" s="66" t="s">
        <v>2241</v>
      </c>
      <c r="B1217" s="81" t="s">
        <v>2242</v>
      </c>
      <c r="C1217" s="68"/>
      <c r="D1217" s="68">
        <v>0</v>
      </c>
      <c r="E1217" s="68"/>
      <c r="F1217" s="69" t="str">
        <f t="shared" si="41"/>
        <v/>
      </c>
      <c r="G1217" s="69" t="str">
        <f t="shared" si="40"/>
        <v/>
      </c>
    </row>
    <row r="1218" s="50" customFormat="1" spans="1:7">
      <c r="A1218" s="66" t="s">
        <v>2243</v>
      </c>
      <c r="B1218" s="81" t="s">
        <v>2244</v>
      </c>
      <c r="C1218" s="68"/>
      <c r="D1218" s="68"/>
      <c r="E1218" s="68"/>
      <c r="F1218" s="69" t="str">
        <f t="shared" si="41"/>
        <v/>
      </c>
      <c r="G1218" s="69" t="str">
        <f t="shared" si="40"/>
        <v/>
      </c>
    </row>
    <row r="1219" s="50" customFormat="1" spans="1:7">
      <c r="A1219" s="66" t="s">
        <v>2245</v>
      </c>
      <c r="B1219" s="81" t="s">
        <v>2246</v>
      </c>
      <c r="C1219" s="68"/>
      <c r="D1219" s="68"/>
      <c r="E1219" s="68"/>
      <c r="F1219" s="69" t="str">
        <f t="shared" si="41"/>
        <v/>
      </c>
      <c r="G1219" s="69" t="str">
        <f t="shared" si="40"/>
        <v/>
      </c>
    </row>
    <row r="1220" s="50" customFormat="1" spans="1:7">
      <c r="A1220" s="66" t="s">
        <v>2247</v>
      </c>
      <c r="B1220" s="81" t="s">
        <v>2248</v>
      </c>
      <c r="C1220" s="68"/>
      <c r="D1220" s="68"/>
      <c r="E1220" s="68"/>
      <c r="F1220" s="69" t="str">
        <f t="shared" si="41"/>
        <v/>
      </c>
      <c r="G1220" s="69" t="str">
        <f t="shared" si="40"/>
        <v/>
      </c>
    </row>
    <row r="1221" s="50" customFormat="1" spans="1:7">
      <c r="A1221" s="66" t="s">
        <v>2249</v>
      </c>
      <c r="B1221" s="81" t="s">
        <v>2250</v>
      </c>
      <c r="C1221" s="68"/>
      <c r="D1221" s="68"/>
      <c r="E1221" s="68"/>
      <c r="F1221" s="69" t="str">
        <f t="shared" si="41"/>
        <v/>
      </c>
      <c r="G1221" s="69" t="str">
        <f t="shared" si="40"/>
        <v/>
      </c>
    </row>
    <row r="1222" s="50" customFormat="1" spans="1:7">
      <c r="A1222" s="66" t="s">
        <v>2251</v>
      </c>
      <c r="B1222" s="81" t="s">
        <v>2252</v>
      </c>
      <c r="C1222" s="68"/>
      <c r="D1222" s="68"/>
      <c r="E1222" s="68"/>
      <c r="F1222" s="69" t="str">
        <f t="shared" si="41"/>
        <v/>
      </c>
      <c r="G1222" s="69" t="str">
        <f t="shared" si="40"/>
        <v/>
      </c>
    </row>
    <row r="1223" s="50" customFormat="1" spans="1:7">
      <c r="A1223" s="66" t="s">
        <v>2253</v>
      </c>
      <c r="B1223" s="81" t="s">
        <v>2254</v>
      </c>
      <c r="C1223" s="68"/>
      <c r="D1223" s="68"/>
      <c r="E1223" s="68"/>
      <c r="F1223" s="69" t="str">
        <f t="shared" si="41"/>
        <v/>
      </c>
      <c r="G1223" s="69" t="str">
        <f t="shared" si="40"/>
        <v/>
      </c>
    </row>
    <row r="1224" s="50" customFormat="1" spans="1:7">
      <c r="A1224" s="66" t="s">
        <v>2255</v>
      </c>
      <c r="B1224" s="81" t="s">
        <v>2256</v>
      </c>
      <c r="C1224" s="68"/>
      <c r="D1224" s="68"/>
      <c r="E1224" s="68"/>
      <c r="F1224" s="69" t="str">
        <f t="shared" si="41"/>
        <v/>
      </c>
      <c r="G1224" s="69" t="str">
        <f t="shared" si="40"/>
        <v/>
      </c>
    </row>
    <row r="1225" s="50" customFormat="1" spans="1:7">
      <c r="A1225" s="66" t="s">
        <v>2257</v>
      </c>
      <c r="B1225" s="81" t="s">
        <v>2258</v>
      </c>
      <c r="C1225" s="68"/>
      <c r="D1225" s="68"/>
      <c r="E1225" s="68"/>
      <c r="F1225" s="69" t="str">
        <f t="shared" si="41"/>
        <v/>
      </c>
      <c r="G1225" s="69" t="str">
        <f t="shared" ref="G1225:G1288" si="42">IF(D1225=0,"",ROUND(E1225/D1225*100,1))</f>
        <v/>
      </c>
    </row>
    <row r="1226" s="50" customFormat="1" spans="1:7">
      <c r="A1226" s="66" t="s">
        <v>2259</v>
      </c>
      <c r="B1226" s="81" t="s">
        <v>2260</v>
      </c>
      <c r="C1226" s="68"/>
      <c r="D1226" s="68"/>
      <c r="E1226" s="68"/>
      <c r="F1226" s="69" t="str">
        <f t="shared" si="41"/>
        <v/>
      </c>
      <c r="G1226" s="69" t="str">
        <f t="shared" si="42"/>
        <v/>
      </c>
    </row>
    <row r="1227" s="50" customFormat="1" spans="1:7">
      <c r="A1227" s="66" t="s">
        <v>2261</v>
      </c>
      <c r="B1227" s="81" t="s">
        <v>2262</v>
      </c>
      <c r="C1227" s="68"/>
      <c r="D1227" s="68"/>
      <c r="E1227" s="68"/>
      <c r="F1227" s="69" t="str">
        <f t="shared" si="41"/>
        <v/>
      </c>
      <c r="G1227" s="69" t="str">
        <f t="shared" si="42"/>
        <v/>
      </c>
    </row>
    <row r="1228" s="50" customFormat="1" spans="1:7">
      <c r="A1228" s="66" t="s">
        <v>2263</v>
      </c>
      <c r="B1228" s="81" t="s">
        <v>2264</v>
      </c>
      <c r="C1228" s="68"/>
      <c r="D1228" s="68"/>
      <c r="E1228" s="68"/>
      <c r="F1228" s="69" t="str">
        <f t="shared" si="41"/>
        <v/>
      </c>
      <c r="G1228" s="69" t="str">
        <f t="shared" si="42"/>
        <v/>
      </c>
    </row>
    <row r="1229" s="50" customFormat="1" spans="1:7">
      <c r="A1229" s="66" t="s">
        <v>2265</v>
      </c>
      <c r="B1229" s="81" t="s">
        <v>2266</v>
      </c>
      <c r="C1229" s="68">
        <f>SUM(C1230,C1241,C1248,C1256,C1269,C1273,C1277)</f>
        <v>1403</v>
      </c>
      <c r="D1229" s="68">
        <v>1394</v>
      </c>
      <c r="E1229" s="68">
        <v>1394</v>
      </c>
      <c r="F1229" s="69">
        <f t="shared" si="41"/>
        <v>99</v>
      </c>
      <c r="G1229" s="69">
        <f t="shared" si="42"/>
        <v>100</v>
      </c>
    </row>
    <row r="1230" s="50" customFormat="1" spans="1:7">
      <c r="A1230" s="66" t="s">
        <v>2267</v>
      </c>
      <c r="B1230" s="81" t="s">
        <v>2268</v>
      </c>
      <c r="C1230" s="68">
        <f>SUM(C1231:C1240)</f>
        <v>735</v>
      </c>
      <c r="D1230" s="68">
        <v>667</v>
      </c>
      <c r="E1230" s="68">
        <v>588</v>
      </c>
      <c r="F1230" s="69">
        <f t="shared" si="41"/>
        <v>80</v>
      </c>
      <c r="G1230" s="69">
        <f t="shared" si="42"/>
        <v>88</v>
      </c>
    </row>
    <row r="1231" s="50" customFormat="1" spans="1:7">
      <c r="A1231" s="66" t="s">
        <v>2269</v>
      </c>
      <c r="B1231" s="81" t="s">
        <v>114</v>
      </c>
      <c r="C1231" s="68">
        <v>582</v>
      </c>
      <c r="D1231" s="68">
        <v>602</v>
      </c>
      <c r="E1231" s="68">
        <v>528</v>
      </c>
      <c r="F1231" s="68">
        <f t="shared" si="41"/>
        <v>91</v>
      </c>
      <c r="G1231" s="69">
        <f t="shared" si="42"/>
        <v>88</v>
      </c>
    </row>
    <row r="1232" s="50" customFormat="1" spans="1:7">
      <c r="A1232" s="66" t="s">
        <v>2270</v>
      </c>
      <c r="B1232" s="81" t="s">
        <v>116</v>
      </c>
      <c r="C1232" s="68">
        <v>153</v>
      </c>
      <c r="D1232" s="68">
        <v>65</v>
      </c>
      <c r="E1232" s="68">
        <v>60</v>
      </c>
      <c r="F1232" s="68">
        <f t="shared" si="41"/>
        <v>39</v>
      </c>
      <c r="G1232" s="69">
        <f t="shared" si="42"/>
        <v>92</v>
      </c>
    </row>
    <row r="1233" s="50" customFormat="1" spans="1:7">
      <c r="A1233" s="66" t="s">
        <v>2271</v>
      </c>
      <c r="B1233" s="81" t="s">
        <v>118</v>
      </c>
      <c r="C1233" s="68"/>
      <c r="D1233" s="68"/>
      <c r="E1233" s="68"/>
      <c r="F1233" s="68" t="str">
        <f t="shared" si="41"/>
        <v/>
      </c>
      <c r="G1233" s="69" t="str">
        <f t="shared" si="42"/>
        <v/>
      </c>
    </row>
    <row r="1234" s="50" customFormat="1" spans="1:7">
      <c r="A1234" s="66" t="s">
        <v>2272</v>
      </c>
      <c r="B1234" s="81" t="s">
        <v>2273</v>
      </c>
      <c r="C1234" s="68"/>
      <c r="D1234" s="68"/>
      <c r="E1234" s="68"/>
      <c r="F1234" s="69" t="str">
        <f t="shared" si="41"/>
        <v/>
      </c>
      <c r="G1234" s="69" t="str">
        <f t="shared" si="42"/>
        <v/>
      </c>
    </row>
    <row r="1235" s="50" customFormat="1" spans="1:7">
      <c r="A1235" s="66" t="s">
        <v>2274</v>
      </c>
      <c r="B1235" s="81" t="s">
        <v>2275</v>
      </c>
      <c r="C1235" s="68"/>
      <c r="D1235" s="68"/>
      <c r="E1235" s="68"/>
      <c r="F1235" s="69" t="str">
        <f t="shared" si="41"/>
        <v/>
      </c>
      <c r="G1235" s="69" t="str">
        <f t="shared" si="42"/>
        <v/>
      </c>
    </row>
    <row r="1236" s="50" customFormat="1" spans="1:7">
      <c r="A1236" s="66" t="s">
        <v>2276</v>
      </c>
      <c r="B1236" s="81" t="s">
        <v>2277</v>
      </c>
      <c r="C1236" s="68"/>
      <c r="D1236" s="68"/>
      <c r="E1236" s="68"/>
      <c r="F1236" s="69" t="str">
        <f t="shared" si="41"/>
        <v/>
      </c>
      <c r="G1236" s="69" t="str">
        <f t="shared" si="42"/>
        <v/>
      </c>
    </row>
    <row r="1237" s="50" customFormat="1" spans="1:7">
      <c r="A1237" s="66" t="s">
        <v>2278</v>
      </c>
      <c r="B1237" s="81" t="s">
        <v>2279</v>
      </c>
      <c r="C1237" s="68"/>
      <c r="D1237" s="68"/>
      <c r="E1237" s="68"/>
      <c r="F1237" s="69" t="str">
        <f t="shared" ref="F1237:F1290" si="43">IF(C1237=0,"",ROUND(E1237/C1237*100,1))</f>
        <v/>
      </c>
      <c r="G1237" s="69" t="str">
        <f t="shared" si="42"/>
        <v/>
      </c>
    </row>
    <row r="1238" s="50" customFormat="1" spans="1:7">
      <c r="A1238" s="66" t="s">
        <v>2280</v>
      </c>
      <c r="B1238" s="81" t="s">
        <v>2281</v>
      </c>
      <c r="C1238" s="68"/>
      <c r="D1238" s="68"/>
      <c r="E1238" s="68"/>
      <c r="F1238" s="69" t="str">
        <f t="shared" si="43"/>
        <v/>
      </c>
      <c r="G1238" s="69" t="str">
        <f t="shared" si="42"/>
        <v/>
      </c>
    </row>
    <row r="1239" s="50" customFormat="1" spans="1:7">
      <c r="A1239" s="66" t="s">
        <v>2282</v>
      </c>
      <c r="B1239" s="81" t="s">
        <v>132</v>
      </c>
      <c r="C1239" s="68"/>
      <c r="D1239" s="72"/>
      <c r="E1239" s="68"/>
      <c r="F1239" s="69" t="str">
        <f t="shared" si="43"/>
        <v/>
      </c>
      <c r="G1239" s="69" t="str">
        <f t="shared" si="42"/>
        <v/>
      </c>
    </row>
    <row r="1240" s="50" customFormat="1" spans="1:7">
      <c r="A1240" s="66" t="s">
        <v>2283</v>
      </c>
      <c r="B1240" s="81" t="s">
        <v>2284</v>
      </c>
      <c r="C1240" s="68"/>
      <c r="D1240" s="68"/>
      <c r="E1240" s="68"/>
      <c r="F1240" s="69" t="str">
        <f t="shared" si="43"/>
        <v/>
      </c>
      <c r="G1240" s="69" t="str">
        <f t="shared" si="42"/>
        <v/>
      </c>
    </row>
    <row r="1241" s="50" customFormat="1" spans="1:7">
      <c r="A1241" s="66" t="s">
        <v>2285</v>
      </c>
      <c r="B1241" s="81" t="s">
        <v>2286</v>
      </c>
      <c r="C1241" s="68">
        <f>SUM(C1242:C1247)</f>
        <v>603</v>
      </c>
      <c r="D1241" s="68">
        <v>665</v>
      </c>
      <c r="E1241" s="68">
        <v>806</v>
      </c>
      <c r="F1241" s="69">
        <f t="shared" si="43"/>
        <v>134</v>
      </c>
      <c r="G1241" s="69">
        <f t="shared" si="42"/>
        <v>121</v>
      </c>
    </row>
    <row r="1242" s="50" customFormat="1" spans="1:7">
      <c r="A1242" s="66" t="s">
        <v>2287</v>
      </c>
      <c r="B1242" s="81" t="s">
        <v>114</v>
      </c>
      <c r="C1242" s="71">
        <v>470</v>
      </c>
      <c r="D1242" s="68">
        <v>466</v>
      </c>
      <c r="E1242" s="71">
        <v>706</v>
      </c>
      <c r="F1242" s="69">
        <f t="shared" si="43"/>
        <v>150</v>
      </c>
      <c r="G1242" s="69">
        <f t="shared" si="42"/>
        <v>152</v>
      </c>
    </row>
    <row r="1243" s="50" customFormat="1" spans="1:7">
      <c r="A1243" s="66" t="s">
        <v>2288</v>
      </c>
      <c r="B1243" s="81" t="s">
        <v>116</v>
      </c>
      <c r="C1243" s="71">
        <v>133</v>
      </c>
      <c r="D1243" s="68">
        <v>199</v>
      </c>
      <c r="E1243" s="71">
        <v>100</v>
      </c>
      <c r="F1243" s="69">
        <f t="shared" si="43"/>
        <v>75</v>
      </c>
      <c r="G1243" s="69">
        <f t="shared" si="42"/>
        <v>50</v>
      </c>
    </row>
    <row r="1244" s="50" customFormat="1" spans="1:7">
      <c r="A1244" s="66" t="s">
        <v>2289</v>
      </c>
      <c r="B1244" s="81" t="s">
        <v>118</v>
      </c>
      <c r="C1244" s="68"/>
      <c r="D1244" s="68"/>
      <c r="E1244" s="68"/>
      <c r="F1244" s="69" t="str">
        <f t="shared" si="43"/>
        <v/>
      </c>
      <c r="G1244" s="69" t="str">
        <f t="shared" si="42"/>
        <v/>
      </c>
    </row>
    <row r="1245" s="50" customFormat="1" spans="1:7">
      <c r="A1245" s="66" t="s">
        <v>2290</v>
      </c>
      <c r="B1245" s="81" t="s">
        <v>2291</v>
      </c>
      <c r="C1245" s="68"/>
      <c r="D1245" s="79"/>
      <c r="E1245" s="68"/>
      <c r="F1245" s="69" t="str">
        <f t="shared" si="43"/>
        <v/>
      </c>
      <c r="G1245" s="69" t="str">
        <f t="shared" si="42"/>
        <v/>
      </c>
    </row>
    <row r="1246" s="50" customFormat="1" spans="1:7">
      <c r="A1246" s="66" t="s">
        <v>2292</v>
      </c>
      <c r="B1246" s="81" t="s">
        <v>132</v>
      </c>
      <c r="C1246" s="68"/>
      <c r="D1246" s="79"/>
      <c r="E1246" s="68"/>
      <c r="F1246" s="69" t="str">
        <f t="shared" si="43"/>
        <v/>
      </c>
      <c r="G1246" s="69" t="str">
        <f t="shared" si="42"/>
        <v/>
      </c>
    </row>
    <row r="1247" s="50" customFormat="1" spans="1:7">
      <c r="A1247" s="66" t="s">
        <v>2293</v>
      </c>
      <c r="B1247" s="81" t="s">
        <v>2294</v>
      </c>
      <c r="C1247" s="68"/>
      <c r="D1247" s="79"/>
      <c r="E1247" s="68"/>
      <c r="F1247" s="69" t="str">
        <f t="shared" si="43"/>
        <v/>
      </c>
      <c r="G1247" s="69" t="str">
        <f t="shared" si="42"/>
        <v/>
      </c>
    </row>
    <row r="1248" s="50" customFormat="1" spans="1:7">
      <c r="A1248" s="66" t="s">
        <v>2295</v>
      </c>
      <c r="B1248" s="81" t="s">
        <v>2296</v>
      </c>
      <c r="C1248" s="68">
        <f>SUM(C1249:C1255)</f>
        <v>0</v>
      </c>
      <c r="D1248" s="79"/>
      <c r="E1248" s="68"/>
      <c r="F1248" s="69" t="str">
        <f t="shared" si="43"/>
        <v/>
      </c>
      <c r="G1248" s="69" t="str">
        <f t="shared" si="42"/>
        <v/>
      </c>
    </row>
    <row r="1249" s="50" customFormat="1" spans="1:7">
      <c r="A1249" s="66" t="s">
        <v>2297</v>
      </c>
      <c r="B1249" s="81" t="s">
        <v>114</v>
      </c>
      <c r="C1249" s="68"/>
      <c r="D1249" s="79"/>
      <c r="E1249" s="68"/>
      <c r="F1249" s="69" t="str">
        <f t="shared" si="43"/>
        <v/>
      </c>
      <c r="G1249" s="69" t="str">
        <f t="shared" si="42"/>
        <v/>
      </c>
    </row>
    <row r="1250" s="50" customFormat="1" spans="1:7">
      <c r="A1250" s="66" t="s">
        <v>2298</v>
      </c>
      <c r="B1250" s="81" t="s">
        <v>116</v>
      </c>
      <c r="C1250" s="68"/>
      <c r="D1250" s="79"/>
      <c r="E1250" s="68"/>
      <c r="F1250" s="69" t="str">
        <f t="shared" si="43"/>
        <v/>
      </c>
      <c r="G1250" s="69" t="str">
        <f t="shared" si="42"/>
        <v/>
      </c>
    </row>
    <row r="1251" s="50" customFormat="1" spans="1:7">
      <c r="A1251" s="66" t="s">
        <v>2299</v>
      </c>
      <c r="B1251" s="81" t="s">
        <v>118</v>
      </c>
      <c r="C1251" s="68"/>
      <c r="D1251" s="79"/>
      <c r="E1251" s="68"/>
      <c r="F1251" s="69" t="str">
        <f t="shared" si="43"/>
        <v/>
      </c>
      <c r="G1251" s="69" t="str">
        <f t="shared" si="42"/>
        <v/>
      </c>
    </row>
    <row r="1252" s="50" customFormat="1" spans="1:7">
      <c r="A1252" s="66" t="s">
        <v>2300</v>
      </c>
      <c r="B1252" s="81" t="s">
        <v>2301</v>
      </c>
      <c r="C1252" s="68"/>
      <c r="D1252" s="79"/>
      <c r="E1252" s="68"/>
      <c r="F1252" s="69" t="str">
        <f t="shared" si="43"/>
        <v/>
      </c>
      <c r="G1252" s="69" t="str">
        <f t="shared" si="42"/>
        <v/>
      </c>
    </row>
    <row r="1253" s="50" customFormat="1" spans="1:7">
      <c r="A1253" s="66" t="s">
        <v>2302</v>
      </c>
      <c r="B1253" s="81" t="s">
        <v>2303</v>
      </c>
      <c r="C1253" s="68"/>
      <c r="D1253" s="79"/>
      <c r="E1253" s="68"/>
      <c r="F1253" s="69" t="str">
        <f t="shared" si="43"/>
        <v/>
      </c>
      <c r="G1253" s="69" t="str">
        <f t="shared" si="42"/>
        <v/>
      </c>
    </row>
    <row r="1254" s="50" customFormat="1" spans="1:7">
      <c r="A1254" s="66" t="s">
        <v>2304</v>
      </c>
      <c r="B1254" s="81" t="s">
        <v>132</v>
      </c>
      <c r="C1254" s="68"/>
      <c r="D1254" s="79"/>
      <c r="E1254" s="68"/>
      <c r="F1254" s="69" t="str">
        <f t="shared" si="43"/>
        <v/>
      </c>
      <c r="G1254" s="69" t="str">
        <f t="shared" si="42"/>
        <v/>
      </c>
    </row>
    <row r="1255" s="50" customFormat="1" spans="1:7">
      <c r="A1255" s="66" t="s">
        <v>2305</v>
      </c>
      <c r="B1255" s="81" t="s">
        <v>2306</v>
      </c>
      <c r="C1255" s="68"/>
      <c r="D1255" s="79"/>
      <c r="E1255" s="68"/>
      <c r="F1255" s="69" t="str">
        <f t="shared" si="43"/>
        <v/>
      </c>
      <c r="G1255" s="69" t="str">
        <f t="shared" si="42"/>
        <v/>
      </c>
    </row>
    <row r="1256" s="50" customFormat="1" spans="1:7">
      <c r="A1256" s="66" t="s">
        <v>2307</v>
      </c>
      <c r="B1256" s="81" t="s">
        <v>2308</v>
      </c>
      <c r="C1256" s="68">
        <f>SUM(C1257:C1268)</f>
        <v>0</v>
      </c>
      <c r="D1256" s="79"/>
      <c r="E1256" s="68"/>
      <c r="F1256" s="69" t="str">
        <f t="shared" si="43"/>
        <v/>
      </c>
      <c r="G1256" s="69" t="str">
        <f t="shared" si="42"/>
        <v/>
      </c>
    </row>
    <row r="1257" s="50" customFormat="1" spans="1:7">
      <c r="A1257" s="66" t="s">
        <v>2309</v>
      </c>
      <c r="B1257" s="81" t="s">
        <v>114</v>
      </c>
      <c r="C1257" s="68"/>
      <c r="D1257" s="79"/>
      <c r="E1257" s="68"/>
      <c r="F1257" s="69" t="str">
        <f t="shared" si="43"/>
        <v/>
      </c>
      <c r="G1257" s="69" t="str">
        <f t="shared" si="42"/>
        <v/>
      </c>
    </row>
    <row r="1258" s="50" customFormat="1" spans="1:7">
      <c r="A1258" s="66" t="s">
        <v>2310</v>
      </c>
      <c r="B1258" s="81" t="s">
        <v>116</v>
      </c>
      <c r="C1258" s="68"/>
      <c r="D1258" s="79"/>
      <c r="E1258" s="68"/>
      <c r="F1258" s="69" t="str">
        <f t="shared" si="43"/>
        <v/>
      </c>
      <c r="G1258" s="69" t="str">
        <f t="shared" si="42"/>
        <v/>
      </c>
    </row>
    <row r="1259" s="50" customFormat="1" spans="1:7">
      <c r="A1259" s="66" t="s">
        <v>2311</v>
      </c>
      <c r="B1259" s="81" t="s">
        <v>118</v>
      </c>
      <c r="C1259" s="68"/>
      <c r="D1259" s="79"/>
      <c r="E1259" s="68"/>
      <c r="F1259" s="69" t="str">
        <f t="shared" si="43"/>
        <v/>
      </c>
      <c r="G1259" s="69" t="str">
        <f t="shared" si="42"/>
        <v/>
      </c>
    </row>
    <row r="1260" s="50" customFormat="1" spans="1:7">
      <c r="A1260" s="66" t="s">
        <v>2312</v>
      </c>
      <c r="B1260" s="81" t="s">
        <v>2313</v>
      </c>
      <c r="C1260" s="68"/>
      <c r="D1260" s="79"/>
      <c r="E1260" s="68"/>
      <c r="F1260" s="69" t="str">
        <f t="shared" si="43"/>
        <v/>
      </c>
      <c r="G1260" s="69" t="str">
        <f t="shared" si="42"/>
        <v/>
      </c>
    </row>
    <row r="1261" s="50" customFormat="1" spans="1:7">
      <c r="A1261" s="66" t="s">
        <v>2314</v>
      </c>
      <c r="B1261" s="81" t="s">
        <v>2315</v>
      </c>
      <c r="C1261" s="68"/>
      <c r="D1261" s="79"/>
      <c r="E1261" s="68"/>
      <c r="F1261" s="69" t="str">
        <f t="shared" si="43"/>
        <v/>
      </c>
      <c r="G1261" s="69" t="str">
        <f t="shared" si="42"/>
        <v/>
      </c>
    </row>
    <row r="1262" s="50" customFormat="1" spans="1:7">
      <c r="A1262" s="66" t="s">
        <v>2316</v>
      </c>
      <c r="B1262" s="81" t="s">
        <v>2317</v>
      </c>
      <c r="C1262" s="68"/>
      <c r="D1262" s="79"/>
      <c r="E1262" s="68"/>
      <c r="F1262" s="69" t="str">
        <f t="shared" si="43"/>
        <v/>
      </c>
      <c r="G1262" s="69" t="str">
        <f t="shared" si="42"/>
        <v/>
      </c>
    </row>
    <row r="1263" s="50" customFormat="1" spans="1:7">
      <c r="A1263" s="66" t="s">
        <v>2318</v>
      </c>
      <c r="B1263" s="81" t="s">
        <v>2319</v>
      </c>
      <c r="C1263" s="68"/>
      <c r="D1263" s="79"/>
      <c r="E1263" s="68"/>
      <c r="F1263" s="69" t="str">
        <f t="shared" si="43"/>
        <v/>
      </c>
      <c r="G1263" s="69" t="str">
        <f t="shared" si="42"/>
        <v/>
      </c>
    </row>
    <row r="1264" s="50" customFormat="1" spans="1:7">
      <c r="A1264" s="66" t="s">
        <v>2320</v>
      </c>
      <c r="B1264" s="81" t="s">
        <v>2321</v>
      </c>
      <c r="C1264" s="68"/>
      <c r="D1264" s="79"/>
      <c r="E1264" s="68"/>
      <c r="F1264" s="69" t="str">
        <f t="shared" si="43"/>
        <v/>
      </c>
      <c r="G1264" s="69" t="str">
        <f t="shared" si="42"/>
        <v/>
      </c>
    </row>
    <row r="1265" s="50" customFormat="1" spans="1:7">
      <c r="A1265" s="66" t="s">
        <v>2322</v>
      </c>
      <c r="B1265" s="81" t="s">
        <v>2323</v>
      </c>
      <c r="C1265" s="68"/>
      <c r="D1265" s="79"/>
      <c r="E1265" s="68"/>
      <c r="F1265" s="69" t="str">
        <f t="shared" si="43"/>
        <v/>
      </c>
      <c r="G1265" s="69" t="str">
        <f t="shared" si="42"/>
        <v/>
      </c>
    </row>
    <row r="1266" s="50" customFormat="1" spans="1:7">
      <c r="A1266" s="66" t="s">
        <v>2324</v>
      </c>
      <c r="B1266" s="81" t="s">
        <v>2325</v>
      </c>
      <c r="C1266" s="68"/>
      <c r="D1266" s="79"/>
      <c r="E1266" s="68"/>
      <c r="F1266" s="69" t="str">
        <f t="shared" si="43"/>
        <v/>
      </c>
      <c r="G1266" s="69" t="str">
        <f t="shared" si="42"/>
        <v/>
      </c>
    </row>
    <row r="1267" s="50" customFormat="1" spans="1:7">
      <c r="A1267" s="66" t="s">
        <v>2326</v>
      </c>
      <c r="B1267" s="81" t="s">
        <v>2327</v>
      </c>
      <c r="C1267" s="68"/>
      <c r="D1267" s="79"/>
      <c r="E1267" s="68"/>
      <c r="F1267" s="69" t="str">
        <f t="shared" si="43"/>
        <v/>
      </c>
      <c r="G1267" s="69" t="str">
        <f t="shared" si="42"/>
        <v/>
      </c>
    </row>
    <row r="1268" s="50" customFormat="1" spans="1:7">
      <c r="A1268" s="66" t="s">
        <v>2328</v>
      </c>
      <c r="B1268" s="81" t="s">
        <v>2329</v>
      </c>
      <c r="C1268" s="68"/>
      <c r="D1268" s="79"/>
      <c r="E1268" s="68"/>
      <c r="F1268" s="69" t="str">
        <f t="shared" si="43"/>
        <v/>
      </c>
      <c r="G1268" s="69" t="str">
        <f t="shared" si="42"/>
        <v/>
      </c>
    </row>
    <row r="1269" s="50" customFormat="1" spans="1:7">
      <c r="A1269" s="66" t="s">
        <v>2330</v>
      </c>
      <c r="B1269" s="81" t="s">
        <v>2331</v>
      </c>
      <c r="C1269" s="68">
        <f>SUM(C1270:C1272)</f>
        <v>0</v>
      </c>
      <c r="D1269" s="79"/>
      <c r="E1269" s="68"/>
      <c r="F1269" s="69" t="str">
        <f t="shared" si="43"/>
        <v/>
      </c>
      <c r="G1269" s="69" t="str">
        <f t="shared" si="42"/>
        <v/>
      </c>
    </row>
    <row r="1270" s="50" customFormat="1" spans="1:7">
      <c r="A1270" s="66" t="s">
        <v>2332</v>
      </c>
      <c r="B1270" s="81" t="s">
        <v>2333</v>
      </c>
      <c r="C1270" s="68"/>
      <c r="D1270" s="79"/>
      <c r="E1270" s="68"/>
      <c r="F1270" s="69" t="str">
        <f t="shared" si="43"/>
        <v/>
      </c>
      <c r="G1270" s="69" t="str">
        <f t="shared" si="42"/>
        <v/>
      </c>
    </row>
    <row r="1271" s="50" customFormat="1" spans="1:7">
      <c r="A1271" s="66" t="s">
        <v>2334</v>
      </c>
      <c r="B1271" s="81" t="s">
        <v>2335</v>
      </c>
      <c r="C1271" s="68"/>
      <c r="D1271" s="79"/>
      <c r="E1271" s="68"/>
      <c r="F1271" s="69" t="str">
        <f t="shared" si="43"/>
        <v/>
      </c>
      <c r="G1271" s="69" t="str">
        <f t="shared" si="42"/>
        <v/>
      </c>
    </row>
    <row r="1272" s="50" customFormat="1" spans="1:7">
      <c r="A1272" s="66" t="s">
        <v>2336</v>
      </c>
      <c r="B1272" s="81" t="s">
        <v>2337</v>
      </c>
      <c r="C1272" s="68"/>
      <c r="D1272" s="79"/>
      <c r="E1272" s="68"/>
      <c r="F1272" s="69" t="str">
        <f t="shared" si="43"/>
        <v/>
      </c>
      <c r="G1272" s="69" t="str">
        <f t="shared" si="42"/>
        <v/>
      </c>
    </row>
    <row r="1273" s="50" customFormat="1" spans="1:7">
      <c r="A1273" s="66" t="s">
        <v>2338</v>
      </c>
      <c r="B1273" s="81" t="s">
        <v>2339</v>
      </c>
      <c r="C1273" s="68">
        <f>SUM(C1274:C1276)</f>
        <v>65</v>
      </c>
      <c r="D1273" s="79">
        <v>62</v>
      </c>
      <c r="E1273" s="68"/>
      <c r="F1273" s="69">
        <f t="shared" si="43"/>
        <v>0</v>
      </c>
      <c r="G1273" s="69">
        <f t="shared" si="42"/>
        <v>0</v>
      </c>
    </row>
    <row r="1274" s="50" customFormat="1" spans="1:7">
      <c r="A1274" s="66" t="s">
        <v>2340</v>
      </c>
      <c r="B1274" s="81" t="s">
        <v>2341</v>
      </c>
      <c r="C1274" s="68">
        <v>65</v>
      </c>
      <c r="D1274" s="79">
        <v>62</v>
      </c>
      <c r="E1274" s="68"/>
      <c r="F1274" s="69">
        <f t="shared" si="43"/>
        <v>0</v>
      </c>
      <c r="G1274" s="69">
        <f t="shared" si="42"/>
        <v>0</v>
      </c>
    </row>
    <row r="1275" s="50" customFormat="1" spans="1:7">
      <c r="A1275" s="66" t="s">
        <v>2342</v>
      </c>
      <c r="B1275" s="81" t="s">
        <v>2343</v>
      </c>
      <c r="C1275" s="68"/>
      <c r="D1275" s="79"/>
      <c r="E1275" s="68"/>
      <c r="F1275" s="69" t="str">
        <f t="shared" si="43"/>
        <v/>
      </c>
      <c r="G1275" s="69" t="str">
        <f t="shared" si="42"/>
        <v/>
      </c>
    </row>
    <row r="1276" s="50" customFormat="1" spans="1:7">
      <c r="A1276" s="66" t="s">
        <v>2344</v>
      </c>
      <c r="B1276" s="81" t="s">
        <v>2345</v>
      </c>
      <c r="C1276" s="68"/>
      <c r="D1276" s="79"/>
      <c r="E1276" s="68"/>
      <c r="F1276" s="69" t="str">
        <f t="shared" si="43"/>
        <v/>
      </c>
      <c r="G1276" s="69" t="str">
        <f t="shared" si="42"/>
        <v/>
      </c>
    </row>
    <row r="1277" s="50" customFormat="1" spans="1:7">
      <c r="A1277" s="66" t="s">
        <v>2346</v>
      </c>
      <c r="B1277" s="81" t="s">
        <v>2347</v>
      </c>
      <c r="C1277" s="68">
        <f>SUM(C1278)</f>
        <v>0</v>
      </c>
      <c r="D1277" s="79"/>
      <c r="E1277" s="68"/>
      <c r="F1277" s="69" t="str">
        <f t="shared" si="43"/>
        <v/>
      </c>
      <c r="G1277" s="69" t="str">
        <f t="shared" si="42"/>
        <v/>
      </c>
    </row>
    <row r="1278" s="50" customFormat="1" spans="1:7">
      <c r="A1278" s="66" t="s">
        <v>2348</v>
      </c>
      <c r="B1278" s="81" t="s">
        <v>2349</v>
      </c>
      <c r="C1278" s="68"/>
      <c r="D1278" s="79"/>
      <c r="E1278" s="68"/>
      <c r="F1278" s="69" t="str">
        <f t="shared" si="43"/>
        <v/>
      </c>
      <c r="G1278" s="69" t="str">
        <f t="shared" si="42"/>
        <v/>
      </c>
    </row>
    <row r="1279" s="50" customFormat="1" spans="1:7">
      <c r="A1279" s="66" t="s">
        <v>2350</v>
      </c>
      <c r="B1279" s="81" t="s">
        <v>2351</v>
      </c>
      <c r="C1279" s="68">
        <v>1380</v>
      </c>
      <c r="D1279" s="79"/>
      <c r="E1279" s="68">
        <v>1350</v>
      </c>
      <c r="F1279" s="69">
        <f t="shared" si="43"/>
        <v>98</v>
      </c>
      <c r="G1279" s="69" t="str">
        <f t="shared" si="42"/>
        <v/>
      </c>
    </row>
    <row r="1280" s="50" customFormat="1" spans="1:7">
      <c r="A1280" s="66" t="s">
        <v>2352</v>
      </c>
      <c r="B1280" s="67" t="s">
        <v>2353</v>
      </c>
      <c r="C1280" s="68">
        <f>SUM(C1281,C1282)</f>
        <v>0</v>
      </c>
      <c r="D1280" s="79">
        <v>24</v>
      </c>
      <c r="E1280" s="68"/>
      <c r="F1280" s="69" t="str">
        <f t="shared" si="43"/>
        <v/>
      </c>
      <c r="G1280" s="69">
        <f t="shared" si="42"/>
        <v>0</v>
      </c>
    </row>
    <row r="1281" s="50" customFormat="1" spans="1:7">
      <c r="A1281" s="66" t="s">
        <v>2354</v>
      </c>
      <c r="B1281" s="67" t="s">
        <v>2355</v>
      </c>
      <c r="C1281" s="68"/>
      <c r="D1281" s="79"/>
      <c r="E1281" s="68"/>
      <c r="F1281" s="69" t="str">
        <f t="shared" si="43"/>
        <v/>
      </c>
      <c r="G1281" s="69" t="str">
        <f t="shared" si="42"/>
        <v/>
      </c>
    </row>
    <row r="1282" s="50" customFormat="1" spans="1:7">
      <c r="A1282" s="66" t="s">
        <v>2356</v>
      </c>
      <c r="B1282" s="67" t="s">
        <v>2055</v>
      </c>
      <c r="C1282" s="68"/>
      <c r="D1282" s="79">
        <v>24</v>
      </c>
      <c r="E1282" s="68"/>
      <c r="F1282" s="69" t="str">
        <f t="shared" si="43"/>
        <v/>
      </c>
      <c r="G1282" s="69">
        <f t="shared" si="42"/>
        <v>0</v>
      </c>
    </row>
    <row r="1283" s="50" customFormat="1" spans="1:7">
      <c r="A1283" s="66" t="s">
        <v>2357</v>
      </c>
      <c r="B1283" s="81" t="s">
        <v>2358</v>
      </c>
      <c r="C1283" s="68">
        <f>SUM(C1284)</f>
        <v>1218</v>
      </c>
      <c r="D1283" s="79">
        <v>1218</v>
      </c>
      <c r="E1283" s="68">
        <v>1157</v>
      </c>
      <c r="F1283" s="69">
        <f t="shared" si="43"/>
        <v>95</v>
      </c>
      <c r="G1283" s="69">
        <f t="shared" si="42"/>
        <v>95</v>
      </c>
    </row>
    <row r="1284" s="50" customFormat="1" spans="1:7">
      <c r="A1284" s="66" t="s">
        <v>2359</v>
      </c>
      <c r="B1284" s="81" t="s">
        <v>2360</v>
      </c>
      <c r="C1284" s="68">
        <f>SUM(C1285:C1288)</f>
        <v>1218</v>
      </c>
      <c r="D1284" s="79">
        <v>1218</v>
      </c>
      <c r="E1284" s="68">
        <v>1157</v>
      </c>
      <c r="F1284" s="69">
        <f t="shared" si="43"/>
        <v>95</v>
      </c>
      <c r="G1284" s="69">
        <f t="shared" si="42"/>
        <v>95</v>
      </c>
    </row>
    <row r="1285" s="50" customFormat="1" spans="1:7">
      <c r="A1285" s="66" t="s">
        <v>2361</v>
      </c>
      <c r="B1285" s="81" t="s">
        <v>2362</v>
      </c>
      <c r="C1285" s="71">
        <v>1218</v>
      </c>
      <c r="D1285" s="79">
        <v>1218</v>
      </c>
      <c r="E1285" s="71">
        <v>1157</v>
      </c>
      <c r="F1285" s="69">
        <f t="shared" si="43"/>
        <v>95</v>
      </c>
      <c r="G1285" s="69">
        <f t="shared" si="42"/>
        <v>95</v>
      </c>
    </row>
    <row r="1286" s="50" customFormat="1" spans="1:7">
      <c r="A1286" s="66" t="s">
        <v>2363</v>
      </c>
      <c r="B1286" s="81" t="s">
        <v>2364</v>
      </c>
      <c r="C1286" s="68"/>
      <c r="D1286" s="79"/>
      <c r="E1286" s="68"/>
      <c r="F1286" s="69" t="str">
        <f t="shared" si="43"/>
        <v/>
      </c>
      <c r="G1286" s="69" t="str">
        <f t="shared" si="42"/>
        <v/>
      </c>
    </row>
    <row r="1287" s="50" customFormat="1" spans="1:7">
      <c r="A1287" s="66" t="s">
        <v>2365</v>
      </c>
      <c r="B1287" s="81" t="s">
        <v>2366</v>
      </c>
      <c r="C1287" s="68"/>
      <c r="D1287" s="79"/>
      <c r="E1287" s="68"/>
      <c r="F1287" s="69" t="str">
        <f t="shared" si="43"/>
        <v/>
      </c>
      <c r="G1287" s="69" t="str">
        <f t="shared" si="42"/>
        <v/>
      </c>
    </row>
    <row r="1288" s="50" customFormat="1" spans="1:7">
      <c r="A1288" s="66" t="s">
        <v>2367</v>
      </c>
      <c r="B1288" s="81" t="s">
        <v>2368</v>
      </c>
      <c r="C1288" s="68"/>
      <c r="D1288" s="79"/>
      <c r="E1288" s="68"/>
      <c r="F1288" s="69" t="str">
        <f t="shared" si="43"/>
        <v/>
      </c>
      <c r="G1288" s="69" t="str">
        <f t="shared" si="42"/>
        <v/>
      </c>
    </row>
    <row r="1289" s="50" customFormat="1" spans="1:7">
      <c r="A1289" s="66" t="s">
        <v>2369</v>
      </c>
      <c r="B1289" s="67" t="s">
        <v>2370</v>
      </c>
      <c r="C1289" s="68">
        <f>SUM(C1290)</f>
        <v>0</v>
      </c>
      <c r="D1289" s="79"/>
      <c r="E1289" s="68"/>
      <c r="F1289" s="69" t="str">
        <f t="shared" si="43"/>
        <v/>
      </c>
      <c r="G1289" s="69" t="str">
        <f>IF(D1289=0,"",ROUND(E1289/D1289*100,1))</f>
        <v/>
      </c>
    </row>
    <row r="1290" s="50" customFormat="1" spans="1:7">
      <c r="A1290" s="66" t="s">
        <v>2371</v>
      </c>
      <c r="B1290" s="67" t="s">
        <v>2372</v>
      </c>
      <c r="C1290" s="68"/>
      <c r="D1290" s="79"/>
      <c r="E1290" s="68"/>
      <c r="F1290" s="69" t="str">
        <f t="shared" si="43"/>
        <v/>
      </c>
      <c r="G1290" s="69" t="str">
        <f>IF(D1290=0,"",ROUND(E1290/D1290*100,1))</f>
        <v/>
      </c>
    </row>
    <row r="1291" s="50" customFormat="1" spans="1:7">
      <c r="A1291" s="84"/>
      <c r="B1291" s="67"/>
      <c r="C1291" s="68"/>
      <c r="D1291" s="79"/>
      <c r="E1291" s="68"/>
      <c r="F1291" s="69"/>
      <c r="G1291" s="69" t="str">
        <f>IF(D1291=0,"",ROUND(E1291/D1291*100,1))</f>
        <v/>
      </c>
    </row>
    <row r="1292" s="50" customFormat="1" spans="1:7">
      <c r="A1292" s="84"/>
      <c r="B1292" s="67"/>
      <c r="C1292" s="68"/>
      <c r="D1292" s="79"/>
      <c r="E1292" s="68"/>
      <c r="F1292" s="69"/>
      <c r="G1292" s="69" t="str">
        <f>IF(D1292=0,"",ROUND(E1292/D1292*100,1))</f>
        <v/>
      </c>
    </row>
    <row r="1293" s="50" customFormat="1" spans="1:7">
      <c r="A1293" s="84"/>
      <c r="B1293" s="85" t="s">
        <v>26</v>
      </c>
      <c r="C1293" s="68">
        <f>SUM(C6,C248,C258,C277,C367,C419,C475,C532,C661,C734,C808,C830,C937,C995,C1059,C1079,C1109,C1119,C1164,C1185,C1229,C1279,C1280,C1283,C1289)</f>
        <v>137425</v>
      </c>
      <c r="D1293" s="79">
        <v>152288</v>
      </c>
      <c r="E1293" s="68">
        <v>134403</v>
      </c>
      <c r="F1293" s="69">
        <f>IF(C1293=0,"",ROUND(E1293/C1293*100,1))</f>
        <v>98</v>
      </c>
      <c r="G1293" s="69">
        <f>IF(D1293=0,"",ROUND(E1293/D1293*100,1))</f>
        <v>88</v>
      </c>
    </row>
    <row r="1295" spans="4:4">
      <c r="D1295" s="50"/>
    </row>
    <row r="1296" spans="4:4">
      <c r="D1296" s="50"/>
    </row>
    <row r="1297" spans="4:4">
      <c r="D1297" s="50"/>
    </row>
    <row r="1298" spans="4:4">
      <c r="D1298" s="50"/>
    </row>
    <row r="1299" spans="4:4">
      <c r="D1299" s="50"/>
    </row>
    <row r="1310" spans="4:4">
      <c r="D1310" s="86"/>
    </row>
    <row r="1318" spans="4:4">
      <c r="D1318" s="53">
        <v>0</v>
      </c>
    </row>
    <row r="1326" spans="4:4">
      <c r="D1326" s="53">
        <v>0</v>
      </c>
    </row>
    <row r="1341" spans="4:4">
      <c r="D1341" s="53">
        <v>0</v>
      </c>
    </row>
    <row r="1342" spans="4:4">
      <c r="D1342" s="53">
        <v>0</v>
      </c>
    </row>
    <row r="1344" spans="4:4">
      <c r="D1344" s="53">
        <v>0</v>
      </c>
    </row>
    <row r="1346" spans="4:4">
      <c r="D1346" s="53">
        <v>0</v>
      </c>
    </row>
  </sheetData>
  <protectedRanges>
    <protectedRange sqref="D557:D560 D512:D526 D547:D553 D555 D533:D545 D528:D530 D501:D510 D493:D499 D477:D491 D471:D474 D468:D469 D464:D466 D457:D462" name="区域13"/>
    <protectedRange sqref="D450:D455 D445:D448 D439:D443 D433:D437 D424:D431 D419:D422 D410:D416 D404:D408 D400:D402 D396:D398 D392:D394" name="区域12"/>
    <protectedRange sqref="D512:D526 D528:D530 D501:D510 D493:D499 D477:D491 D471:D474 D468:D469 D464:D466 D457:D462 D450:D455" name="区域11"/>
    <protectedRange sqref="D445:D448 D439:D443 D433:D437 D424:D431 D419:D422 D410:D416 D404:D408 D400:D402 D396:D398 D392:D394" name="区域10"/>
    <protectedRange sqref="D361 D362 D360 D358 D386:D390 D379:D384 D370:D377 D365:D368" name="区域9"/>
    <protectedRange sqref="D304:D322 D359 D324:D333 D301:D302 D353:D357 D345:D351 D335:D343 D299" name="区域8"/>
    <protectedRange sqref="D300 D303 D289:D297 D281:D287 D259:D279" name="区域7"/>
    <protectedRange sqref="D241:D257 D248:D252" name="区域6"/>
    <protectedRange sqref="D212:D219 D198:D203 D227:D246 D221:D225 D205:D210" name="区域5"/>
    <protectedRange sqref="D191:D196 D185:D189 D177:D183 D170:D175" name="区域4"/>
    <protectedRange sqref="D156:D168 D145:D154 D136:D143" name="区域3"/>
    <protectedRange sqref="D87:D101 D126:D134 D112:D124 D103:D110 D83:D85 D72:D81" name="区域2"/>
    <protectedRange sqref="D86 D41:D59 D29:D39 D61:D70 D20:D27 D8:D18" name="区域1"/>
  </protectedRanges>
  <mergeCells count="5">
    <mergeCell ref="A2:G2"/>
    <mergeCell ref="A4:B4"/>
    <mergeCell ref="E4:G4"/>
    <mergeCell ref="C4:C5"/>
    <mergeCell ref="D4:D5"/>
  </mergeCells>
  <conditionalFormatting sqref="A1:A65551">
    <cfRule type="duplicateValues" dxfId="0" priority="1"/>
  </conditionalFormatting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B37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D29" sqref="D29"/>
    </sheetView>
  </sheetViews>
  <sheetFormatPr defaultColWidth="8.75" defaultRowHeight="21" customHeight="1" outlineLevelCol="1"/>
  <cols>
    <col min="1" max="1" width="38.375" customWidth="1"/>
    <col min="2" max="2" width="31.75" customWidth="1"/>
    <col min="3" max="32" width="9" customWidth="1"/>
  </cols>
  <sheetData>
    <row r="1" ht="20.45" customHeight="1" spans="1:1">
      <c r="A1" t="s">
        <v>2373</v>
      </c>
    </row>
    <row r="2" ht="73.5" customHeight="1" spans="1:2">
      <c r="A2" s="49" t="s">
        <v>2374</v>
      </c>
      <c r="B2" s="49"/>
    </row>
    <row r="3" ht="20.25" customHeight="1" spans="2:2">
      <c r="B3" s="34" t="s">
        <v>2</v>
      </c>
    </row>
    <row r="4" ht="20.25" customHeight="1" spans="1:2">
      <c r="A4" s="35" t="s">
        <v>29</v>
      </c>
      <c r="B4" s="35" t="s">
        <v>31</v>
      </c>
    </row>
    <row r="5" ht="20.25" customHeight="1" spans="1:2">
      <c r="A5" s="35" t="s">
        <v>55</v>
      </c>
      <c r="B5" s="35">
        <f>B6+B11+B21+B24+B28</f>
        <v>58252</v>
      </c>
    </row>
    <row r="6" ht="20.25" customHeight="1" spans="1:2">
      <c r="A6" s="35" t="s">
        <v>2375</v>
      </c>
      <c r="B6" s="35">
        <f>SUM(B7:B10)</f>
        <v>7127</v>
      </c>
    </row>
    <row r="7" ht="20.25" customHeight="1" spans="1:2">
      <c r="A7" s="35" t="s">
        <v>2376</v>
      </c>
      <c r="B7" s="35">
        <v>3762</v>
      </c>
    </row>
    <row r="8" ht="20.25" customHeight="1" spans="1:2">
      <c r="A8" s="35" t="s">
        <v>2377</v>
      </c>
      <c r="B8" s="35">
        <v>3030</v>
      </c>
    </row>
    <row r="9" ht="20.25" customHeight="1" spans="1:2">
      <c r="A9" s="35" t="s">
        <v>2378</v>
      </c>
      <c r="B9" s="35">
        <v>335</v>
      </c>
    </row>
    <row r="10" ht="20.25" customHeight="1" spans="1:2">
      <c r="A10" s="35" t="s">
        <v>2379</v>
      </c>
      <c r="B10" s="35"/>
    </row>
    <row r="11" ht="20.25" customHeight="1" spans="1:2">
      <c r="A11" s="35" t="s">
        <v>2380</v>
      </c>
      <c r="B11" s="35">
        <f>SUM(B12:B20)</f>
        <v>1263</v>
      </c>
    </row>
    <row r="12" ht="20.25" customHeight="1" spans="1:2">
      <c r="A12" s="35" t="s">
        <v>2381</v>
      </c>
      <c r="B12" s="35">
        <v>1121</v>
      </c>
    </row>
    <row r="13" ht="20.25" customHeight="1" spans="1:2">
      <c r="A13" s="35" t="s">
        <v>2382</v>
      </c>
      <c r="B13" s="35"/>
    </row>
    <row r="14" ht="20.25" customHeight="1" spans="1:2">
      <c r="A14" s="35" t="s">
        <v>2383</v>
      </c>
      <c r="B14" s="35">
        <v>3</v>
      </c>
    </row>
    <row r="15" ht="20.25" customHeight="1" spans="1:2">
      <c r="A15" s="35" t="s">
        <v>2384</v>
      </c>
      <c r="B15" s="35">
        <v>1</v>
      </c>
    </row>
    <row r="16" ht="20.25" customHeight="1" spans="1:2">
      <c r="A16" s="35" t="s">
        <v>2385</v>
      </c>
      <c r="B16" s="35">
        <v>5</v>
      </c>
    </row>
    <row r="17" ht="20.25" customHeight="1" spans="1:2">
      <c r="A17" s="35" t="s">
        <v>2386</v>
      </c>
      <c r="B17" s="35"/>
    </row>
    <row r="18" ht="20.25" customHeight="1" spans="1:2">
      <c r="A18" s="35" t="s">
        <v>2387</v>
      </c>
      <c r="B18" s="35">
        <v>128</v>
      </c>
    </row>
    <row r="19" ht="20.25" customHeight="1" spans="1:2">
      <c r="A19" s="35" t="s">
        <v>2388</v>
      </c>
      <c r="B19" s="35">
        <v>2</v>
      </c>
    </row>
    <row r="20" ht="20.25" customHeight="1" spans="1:2">
      <c r="A20" s="35" t="s">
        <v>2389</v>
      </c>
      <c r="B20" s="35">
        <v>3</v>
      </c>
    </row>
    <row r="21" ht="20.25" customHeight="1" spans="1:2">
      <c r="A21" s="35" t="s">
        <v>2390</v>
      </c>
      <c r="B21" s="35">
        <v>45574</v>
      </c>
    </row>
    <row r="22" ht="20.25" customHeight="1" spans="1:2">
      <c r="A22" s="35" t="s">
        <v>2391</v>
      </c>
      <c r="B22" s="35">
        <v>44864</v>
      </c>
    </row>
    <row r="23" ht="20.25" customHeight="1" spans="1:2">
      <c r="A23" s="35" t="s">
        <v>2392</v>
      </c>
      <c r="B23" s="35">
        <v>710</v>
      </c>
    </row>
    <row r="24" ht="20.25" customHeight="1" spans="1:2">
      <c r="A24" s="35" t="s">
        <v>2393</v>
      </c>
      <c r="B24" s="35">
        <v>4288</v>
      </c>
    </row>
    <row r="25" ht="20.25" customHeight="1" spans="1:2">
      <c r="A25" s="35" t="s">
        <v>2394</v>
      </c>
      <c r="B25" s="35">
        <v>102</v>
      </c>
    </row>
    <row r="26" ht="20.25" customHeight="1" spans="1:2">
      <c r="A26" s="35" t="s">
        <v>2395</v>
      </c>
      <c r="B26" s="35">
        <v>4038</v>
      </c>
    </row>
    <row r="27" ht="20.25" customHeight="1" spans="1:2">
      <c r="A27" s="35" t="s">
        <v>2396</v>
      </c>
      <c r="B27" s="35">
        <v>148</v>
      </c>
    </row>
    <row r="28" ht="20.25" customHeight="1" spans="1:2">
      <c r="A28" s="38" t="s">
        <v>2397</v>
      </c>
      <c r="B28" s="35"/>
    </row>
    <row r="29" ht="39.75" customHeight="1" spans="1:2">
      <c r="A29" s="37" t="s">
        <v>2398</v>
      </c>
      <c r="B29" s="37"/>
    </row>
    <row r="30" ht="17.25" customHeight="1"/>
    <row r="31" ht="17.25" customHeight="1"/>
    <row r="32" ht="17.25" customHeight="1"/>
    <row r="33" ht="17.25" customHeight="1"/>
    <row r="34" ht="17.25" customHeight="1"/>
    <row r="35" ht="17.25" customHeight="1"/>
    <row r="36" ht="17.25" customHeight="1"/>
    <row r="37" ht="17.25" customHeight="1"/>
  </sheetData>
  <mergeCells count="2">
    <mergeCell ref="A2:B2"/>
    <mergeCell ref="A29:B29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27F92C"/>
  </sheetPr>
  <dimension ref="A1:B35"/>
  <sheetViews>
    <sheetView workbookViewId="0">
      <selection activeCell="D29" sqref="D29"/>
    </sheetView>
  </sheetViews>
  <sheetFormatPr defaultColWidth="8.75" defaultRowHeight="21" customHeight="1" outlineLevelCol="1"/>
  <cols>
    <col min="1" max="1" width="38.375" customWidth="1"/>
    <col min="2" max="2" width="35.625" customWidth="1"/>
    <col min="3" max="32" width="9" customWidth="1"/>
  </cols>
  <sheetData>
    <row r="1" customFormat="1" ht="20.45" customHeight="1" spans="1:1">
      <c r="A1" t="s">
        <v>2399</v>
      </c>
    </row>
    <row r="2" customFormat="1" ht="73.5" customHeight="1" spans="1:2">
      <c r="A2" s="49" t="s">
        <v>2400</v>
      </c>
      <c r="B2" s="49"/>
    </row>
    <row r="3" customFormat="1" ht="20.25" customHeight="1" spans="2:2">
      <c r="B3" s="34" t="s">
        <v>2</v>
      </c>
    </row>
    <row r="4" customFormat="1" ht="20.25" customHeight="1" spans="1:2">
      <c r="A4" s="35" t="s">
        <v>29</v>
      </c>
      <c r="B4" s="35" t="s">
        <v>31</v>
      </c>
    </row>
    <row r="5" customFormat="1" ht="20.25" customHeight="1" spans="1:2">
      <c r="A5" s="35" t="s">
        <v>55</v>
      </c>
      <c r="B5" s="35">
        <f>B6+B11+B21+B24+B28</f>
        <v>58252</v>
      </c>
    </row>
    <row r="6" customFormat="1" ht="20.25" customHeight="1" spans="1:2">
      <c r="A6" s="35" t="s">
        <v>2375</v>
      </c>
      <c r="B6" s="35">
        <f>SUM(B7:B10)</f>
        <v>7127</v>
      </c>
    </row>
    <row r="7" customFormat="1" ht="20.25" customHeight="1" spans="1:2">
      <c r="A7" s="35" t="s">
        <v>2376</v>
      </c>
      <c r="B7" s="35">
        <v>3762</v>
      </c>
    </row>
    <row r="8" customFormat="1" ht="20.25" customHeight="1" spans="1:2">
      <c r="A8" s="35" t="s">
        <v>2377</v>
      </c>
      <c r="B8" s="35">
        <v>3030</v>
      </c>
    </row>
    <row r="9" customFormat="1" ht="20.25" customHeight="1" spans="1:2">
      <c r="A9" s="35" t="s">
        <v>2378</v>
      </c>
      <c r="B9" s="35">
        <v>335</v>
      </c>
    </row>
    <row r="10" customFormat="1" ht="20.25" customHeight="1" spans="1:2">
      <c r="A10" s="35" t="s">
        <v>2379</v>
      </c>
      <c r="B10" s="35"/>
    </row>
    <row r="11" customFormat="1" ht="20.25" customHeight="1" spans="1:2">
      <c r="A11" s="35" t="s">
        <v>2380</v>
      </c>
      <c r="B11" s="35">
        <f>SUM(B12:B20)</f>
        <v>1263</v>
      </c>
    </row>
    <row r="12" customFormat="1" ht="20.25" customHeight="1" spans="1:2">
      <c r="A12" s="35" t="s">
        <v>2381</v>
      </c>
      <c r="B12" s="35">
        <v>1121</v>
      </c>
    </row>
    <row r="13" customFormat="1" ht="20.25" customHeight="1" spans="1:2">
      <c r="A13" s="35" t="s">
        <v>2382</v>
      </c>
      <c r="B13" s="35"/>
    </row>
    <row r="14" customFormat="1" ht="20.25" customHeight="1" spans="1:2">
      <c r="A14" s="35" t="s">
        <v>2383</v>
      </c>
      <c r="B14" s="35">
        <v>3</v>
      </c>
    </row>
    <row r="15" customFormat="1" ht="20.25" customHeight="1" spans="1:2">
      <c r="A15" s="35" t="s">
        <v>2384</v>
      </c>
      <c r="B15" s="35">
        <v>1</v>
      </c>
    </row>
    <row r="16" customFormat="1" ht="20.25" customHeight="1" spans="1:2">
      <c r="A16" s="35" t="s">
        <v>2385</v>
      </c>
      <c r="B16" s="35">
        <v>5</v>
      </c>
    </row>
    <row r="17" customFormat="1" ht="20.25" customHeight="1" spans="1:2">
      <c r="A17" s="35" t="s">
        <v>2386</v>
      </c>
      <c r="B17" s="35"/>
    </row>
    <row r="18" customFormat="1" ht="20.25" customHeight="1" spans="1:2">
      <c r="A18" s="35" t="s">
        <v>2387</v>
      </c>
      <c r="B18" s="35">
        <v>128</v>
      </c>
    </row>
    <row r="19" customFormat="1" ht="20.25" customHeight="1" spans="1:2">
      <c r="A19" s="35" t="s">
        <v>2388</v>
      </c>
      <c r="B19" s="35">
        <v>2</v>
      </c>
    </row>
    <row r="20" customFormat="1" ht="20.25" customHeight="1" spans="1:2">
      <c r="A20" s="35" t="s">
        <v>2389</v>
      </c>
      <c r="B20" s="35">
        <v>3</v>
      </c>
    </row>
    <row r="21" customFormat="1" ht="20.25" customHeight="1" spans="1:2">
      <c r="A21" s="35" t="s">
        <v>2390</v>
      </c>
      <c r="B21" s="35">
        <v>45574</v>
      </c>
    </row>
    <row r="22" customFormat="1" ht="20.25" customHeight="1" spans="1:2">
      <c r="A22" s="35" t="s">
        <v>2391</v>
      </c>
      <c r="B22" s="35">
        <v>44864</v>
      </c>
    </row>
    <row r="23" customFormat="1" ht="20.25" customHeight="1" spans="1:2">
      <c r="A23" s="35" t="s">
        <v>2392</v>
      </c>
      <c r="B23" s="35">
        <v>710</v>
      </c>
    </row>
    <row r="24" customFormat="1" ht="20.25" customHeight="1" spans="1:2">
      <c r="A24" s="35" t="s">
        <v>2393</v>
      </c>
      <c r="B24" s="35">
        <v>4288</v>
      </c>
    </row>
    <row r="25" customFormat="1" ht="20.25" customHeight="1" spans="1:2">
      <c r="A25" s="35" t="s">
        <v>2394</v>
      </c>
      <c r="B25" s="35">
        <v>102</v>
      </c>
    </row>
    <row r="26" customFormat="1" ht="20.25" customHeight="1" spans="1:2">
      <c r="A26" s="35" t="s">
        <v>2395</v>
      </c>
      <c r="B26" s="35">
        <v>4038</v>
      </c>
    </row>
    <row r="27" customFormat="1" ht="39.75" customHeight="1" spans="1:2">
      <c r="A27" s="35" t="s">
        <v>2396</v>
      </c>
      <c r="B27" s="35">
        <v>148</v>
      </c>
    </row>
    <row r="28" customFormat="1" ht="26" customHeight="1" spans="1:2">
      <c r="A28" s="38" t="s">
        <v>2397</v>
      </c>
      <c r="B28" s="35"/>
    </row>
    <row r="29" customFormat="1" ht="45" customHeight="1" spans="1:2">
      <c r="A29" s="37" t="s">
        <v>2398</v>
      </c>
      <c r="B29" s="37"/>
    </row>
    <row r="30" customFormat="1" ht="17.25" customHeight="1"/>
    <row r="31" customFormat="1" ht="17.25" customHeight="1"/>
    <row r="32" customFormat="1" ht="17.25" customHeight="1"/>
    <row r="33" customFormat="1" ht="17.25" customHeight="1"/>
    <row r="34" customFormat="1" ht="17.25" customHeight="1"/>
    <row r="35" customFormat="1" ht="17.25" customHeight="1"/>
  </sheetData>
  <mergeCells count="2">
    <mergeCell ref="A2:B2"/>
    <mergeCell ref="A29:B29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D12"/>
  <sheetViews>
    <sheetView workbookViewId="0">
      <selection activeCell="C11" sqref="C11"/>
    </sheetView>
  </sheetViews>
  <sheetFormatPr defaultColWidth="8.75" defaultRowHeight="14.25" outlineLevelCol="3"/>
  <cols>
    <col min="1" max="1" width="26.625" customWidth="1"/>
    <col min="2" max="2" width="20" customWidth="1"/>
    <col min="3" max="3" width="18.125" customWidth="1"/>
    <col min="4" max="4" width="19.75" customWidth="1"/>
    <col min="5" max="32" width="9" customWidth="1"/>
  </cols>
  <sheetData>
    <row r="1" spans="1:1">
      <c r="A1" t="s">
        <v>2401</v>
      </c>
    </row>
    <row r="2" ht="25.5" spans="1:4">
      <c r="A2" s="36" t="s">
        <v>2402</v>
      </c>
      <c r="B2" s="36"/>
      <c r="C2" s="36"/>
      <c r="D2" s="36"/>
    </row>
    <row r="3" ht="18.75" customHeight="1" spans="4:4">
      <c r="D3" s="34" t="s">
        <v>2</v>
      </c>
    </row>
    <row r="4" ht="18.75" customHeight="1" spans="1:4">
      <c r="A4" s="35" t="s">
        <v>2403</v>
      </c>
      <c r="B4" s="37" t="s">
        <v>2404</v>
      </c>
      <c r="C4" s="37" t="s">
        <v>2405</v>
      </c>
      <c r="D4" s="37" t="s">
        <v>2406</v>
      </c>
    </row>
    <row r="5" ht="18.75" customHeight="1" spans="1:4">
      <c r="A5" s="35"/>
      <c r="B5" s="37"/>
      <c r="C5" s="37"/>
      <c r="D5" s="37"/>
    </row>
    <row r="6" spans="1:4">
      <c r="A6" s="35"/>
      <c r="B6" s="37"/>
      <c r="C6" s="37"/>
      <c r="D6" s="37"/>
    </row>
    <row r="7" ht="40.5" customHeight="1" spans="1:4">
      <c r="A7" s="35" t="s">
        <v>2407</v>
      </c>
      <c r="B7" s="35">
        <v>258</v>
      </c>
      <c r="C7" s="35">
        <f>SUM(C8:C11)</f>
        <v>233</v>
      </c>
      <c r="D7" s="40">
        <f>(C7-B7)/B7*100</f>
        <v>-9.69</v>
      </c>
    </row>
    <row r="8" ht="40.5" customHeight="1" spans="1:4">
      <c r="A8" s="35" t="s">
        <v>2386</v>
      </c>
      <c r="B8" s="35">
        <v>0</v>
      </c>
      <c r="C8" s="35">
        <v>0</v>
      </c>
      <c r="D8" s="40">
        <v>0</v>
      </c>
    </row>
    <row r="9" ht="40.5" customHeight="1" spans="1:4">
      <c r="A9" s="35" t="s">
        <v>2385</v>
      </c>
      <c r="B9" s="35">
        <v>11</v>
      </c>
      <c r="C9" s="35">
        <v>6</v>
      </c>
      <c r="D9" s="40">
        <f>(C9-B9)/B9*100</f>
        <v>-45.45</v>
      </c>
    </row>
    <row r="10" ht="40.5" customHeight="1" spans="1:4">
      <c r="A10" s="35" t="s">
        <v>2387</v>
      </c>
      <c r="B10" s="35">
        <v>247</v>
      </c>
      <c r="C10" s="35">
        <v>227</v>
      </c>
      <c r="D10" s="40">
        <f>(C10-B10)/B10*100</f>
        <v>-8.1</v>
      </c>
    </row>
    <row r="11" ht="40.5" customHeight="1" spans="1:4">
      <c r="A11" s="35" t="s">
        <v>2408</v>
      </c>
      <c r="B11" s="35">
        <v>0</v>
      </c>
      <c r="C11" s="35">
        <v>0</v>
      </c>
      <c r="D11" s="40">
        <v>0</v>
      </c>
    </row>
    <row r="12" ht="149" customHeight="1" spans="1:4">
      <c r="A12" s="48" t="s">
        <v>2409</v>
      </c>
      <c r="B12" s="48"/>
      <c r="C12" s="48"/>
      <c r="D12" s="48"/>
    </row>
  </sheetData>
  <mergeCells count="6">
    <mergeCell ref="A2:D2"/>
    <mergeCell ref="A12:D12"/>
    <mergeCell ref="A4:A6"/>
    <mergeCell ref="B4:B6"/>
    <mergeCell ref="C4:C6"/>
    <mergeCell ref="D4:D6"/>
  </mergeCells>
  <pageMargins left="0.698611111111111" right="0.698611111111111" top="0.75" bottom="0.75" header="0.3" footer="0.3"/>
  <pageSetup paperSize="9" orientation="portrait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  <pageSetUpPr fitToPage="1"/>
  </sheetPr>
  <dimension ref="A1:B84"/>
  <sheetViews>
    <sheetView showZeros="0" tabSelected="1" workbookViewId="0">
      <pane ySplit="6" topLeftCell="A35" activePane="bottomLeft" state="frozen"/>
      <selection/>
      <selection pane="bottomLeft" activeCell="G40" sqref="G40"/>
    </sheetView>
  </sheetViews>
  <sheetFormatPr defaultColWidth="8.75" defaultRowHeight="22.5" customHeight="1" outlineLevelCol="1"/>
  <cols>
    <col min="1" max="1" width="49.625" customWidth="1"/>
    <col min="2" max="2" width="32.625" customWidth="1"/>
    <col min="3" max="18" width="9" customWidth="1"/>
  </cols>
  <sheetData>
    <row r="1" ht="20.45" customHeight="1" spans="1:1">
      <c r="A1" t="s">
        <v>2410</v>
      </c>
    </row>
    <row r="2" ht="49.5" customHeight="1" spans="1:2">
      <c r="A2" s="33" t="s">
        <v>2411</v>
      </c>
      <c r="B2" s="33"/>
    </row>
    <row r="3" ht="18.75" customHeight="1" spans="2:2">
      <c r="B3" s="34" t="s">
        <v>2</v>
      </c>
    </row>
    <row r="4" ht="26.25" customHeight="1" spans="1:2">
      <c r="A4" s="35" t="s">
        <v>29</v>
      </c>
      <c r="B4" s="35" t="s">
        <v>103</v>
      </c>
    </row>
    <row r="5" ht="21.95" customHeight="1" spans="1:2">
      <c r="A5" s="35" t="s">
        <v>88</v>
      </c>
      <c r="B5" s="45">
        <f>B6+B13+B51</f>
        <v>37019</v>
      </c>
    </row>
    <row r="6" ht="21.95" customHeight="1" spans="1:2">
      <c r="A6" s="35" t="s">
        <v>2412</v>
      </c>
      <c r="B6" s="45">
        <f>SUM(B7:B12)</f>
        <v>6913</v>
      </c>
    </row>
    <row r="7" ht="21.95" customHeight="1" spans="1:2">
      <c r="A7" s="35" t="s">
        <v>2413</v>
      </c>
      <c r="B7" s="35">
        <v>766</v>
      </c>
    </row>
    <row r="8" ht="21.95" customHeight="1" spans="1:2">
      <c r="A8" s="35" t="s">
        <v>2414</v>
      </c>
      <c r="B8" s="35">
        <v>192</v>
      </c>
    </row>
    <row r="9" ht="21.95" customHeight="1" spans="1:2">
      <c r="A9" s="35" t="s">
        <v>2415</v>
      </c>
      <c r="B9" s="35">
        <v>1718</v>
      </c>
    </row>
    <row r="10" ht="21.95" customHeight="1" spans="1:2">
      <c r="A10" s="35" t="s">
        <v>2416</v>
      </c>
      <c r="B10" s="35"/>
    </row>
    <row r="11" ht="21.95" customHeight="1" spans="1:2">
      <c r="A11" s="35" t="s">
        <v>2417</v>
      </c>
      <c r="B11" s="35">
        <v>4237</v>
      </c>
    </row>
    <row r="12" ht="21.95" customHeight="1" spans="1:2">
      <c r="A12" s="35" t="s">
        <v>2418</v>
      </c>
      <c r="B12" s="35"/>
    </row>
    <row r="13" ht="21.95" customHeight="1" spans="1:2">
      <c r="A13" s="35" t="s">
        <v>2419</v>
      </c>
      <c r="B13" s="35">
        <v>30106</v>
      </c>
    </row>
    <row r="14" ht="21.95" customHeight="1" spans="1:2">
      <c r="A14" s="35" t="s">
        <v>2420</v>
      </c>
      <c r="B14" s="46"/>
    </row>
    <row r="15" ht="21.95" customHeight="1" spans="1:2">
      <c r="A15" s="35" t="s">
        <v>2421</v>
      </c>
      <c r="B15" s="46">
        <v>10242</v>
      </c>
    </row>
    <row r="16" ht="21.95" customHeight="1" spans="1:2">
      <c r="A16" s="35" t="s">
        <v>2422</v>
      </c>
      <c r="B16" s="46">
        <v>6249</v>
      </c>
    </row>
    <row r="17" ht="21.95" customHeight="1" spans="1:2">
      <c r="A17" s="35" t="s">
        <v>2423</v>
      </c>
      <c r="B17" s="46">
        <v>85</v>
      </c>
    </row>
    <row r="18" ht="21.95" customHeight="1" spans="1:2">
      <c r="A18" s="35" t="s">
        <v>2424</v>
      </c>
      <c r="B18" s="46">
        <v>0</v>
      </c>
    </row>
    <row r="19" ht="21.95" customHeight="1" spans="1:2">
      <c r="A19" s="35" t="s">
        <v>2425</v>
      </c>
      <c r="B19" s="46">
        <v>0</v>
      </c>
    </row>
    <row r="20" ht="21.95" customHeight="1" spans="1:2">
      <c r="A20" s="35" t="s">
        <v>2426</v>
      </c>
      <c r="B20" s="46">
        <v>0</v>
      </c>
    </row>
    <row r="21" ht="21.95" customHeight="1" spans="1:2">
      <c r="A21" s="35" t="s">
        <v>2427</v>
      </c>
      <c r="B21" s="46">
        <v>0</v>
      </c>
    </row>
    <row r="22" ht="21.95" customHeight="1" spans="1:2">
      <c r="A22" s="35" t="s">
        <v>2428</v>
      </c>
      <c r="B22" s="46">
        <v>6688</v>
      </c>
    </row>
    <row r="23" ht="21.95" customHeight="1" spans="1:2">
      <c r="A23" s="35" t="s">
        <v>2429</v>
      </c>
      <c r="B23" s="46">
        <v>0</v>
      </c>
    </row>
    <row r="24" ht="21.95" customHeight="1" spans="1:2">
      <c r="A24" s="35" t="s">
        <v>2430</v>
      </c>
      <c r="B24" s="46">
        <v>0</v>
      </c>
    </row>
    <row r="25" ht="21.95" customHeight="1" spans="1:2">
      <c r="A25" s="35" t="s">
        <v>2431</v>
      </c>
      <c r="B25" s="46">
        <v>0</v>
      </c>
    </row>
    <row r="26" ht="21.95" customHeight="1" spans="1:2">
      <c r="A26" s="35" t="s">
        <v>2432</v>
      </c>
      <c r="B26" s="46">
        <v>0</v>
      </c>
    </row>
    <row r="27" ht="21.95" customHeight="1" spans="1:2">
      <c r="A27" s="35" t="s">
        <v>2433</v>
      </c>
      <c r="B27" s="46">
        <v>0</v>
      </c>
    </row>
    <row r="28" ht="21.95" customHeight="1" spans="1:2">
      <c r="A28" s="35" t="s">
        <v>2434</v>
      </c>
      <c r="B28" s="46">
        <v>0</v>
      </c>
    </row>
    <row r="29" ht="21.95" customHeight="1" spans="1:2">
      <c r="A29" s="35" t="s">
        <v>2435</v>
      </c>
      <c r="B29" s="46">
        <v>0</v>
      </c>
    </row>
    <row r="30" ht="21.95" customHeight="1" spans="1:2">
      <c r="A30" s="35" t="s">
        <v>2436</v>
      </c>
      <c r="B30" s="46">
        <v>119</v>
      </c>
    </row>
    <row r="31" ht="21.95" customHeight="1" spans="1:2">
      <c r="A31" s="35" t="s">
        <v>2437</v>
      </c>
      <c r="B31" s="46">
        <v>1974</v>
      </c>
    </row>
    <row r="32" ht="21.95" customHeight="1" spans="1:2">
      <c r="A32" s="35" t="s">
        <v>2438</v>
      </c>
      <c r="B32" s="46">
        <v>0</v>
      </c>
    </row>
    <row r="33" ht="21.95" customHeight="1" spans="1:2">
      <c r="A33" s="35" t="s">
        <v>2439</v>
      </c>
      <c r="B33" s="46">
        <v>0</v>
      </c>
    </row>
    <row r="34" ht="21.95" customHeight="1" spans="1:2">
      <c r="A34" s="35" t="s">
        <v>2440</v>
      </c>
      <c r="B34" s="46">
        <v>1408</v>
      </c>
    </row>
    <row r="35" ht="21.95" customHeight="1" spans="1:2">
      <c r="A35" s="35" t="s">
        <v>2441</v>
      </c>
      <c r="B35" s="46">
        <v>3134</v>
      </c>
    </row>
    <row r="36" ht="21.95" customHeight="1" spans="1:2">
      <c r="A36" s="35" t="s">
        <v>2442</v>
      </c>
      <c r="B36" s="46">
        <v>0</v>
      </c>
    </row>
    <row r="37" ht="21.95" customHeight="1" spans="1:2">
      <c r="A37" s="35" t="s">
        <v>2443</v>
      </c>
      <c r="B37" s="46">
        <v>0</v>
      </c>
    </row>
    <row r="38" ht="21.95" customHeight="1" spans="1:2">
      <c r="A38" s="35" t="s">
        <v>2444</v>
      </c>
      <c r="B38" s="46">
        <v>207</v>
      </c>
    </row>
    <row r="39" ht="21.95" customHeight="1" spans="1:2">
      <c r="A39" s="35" t="s">
        <v>2445</v>
      </c>
      <c r="B39" s="46">
        <v>0</v>
      </c>
    </row>
    <row r="40" ht="21.95" customHeight="1" spans="1:2">
      <c r="A40" s="35" t="s">
        <v>2446</v>
      </c>
      <c r="B40" s="46">
        <v>0</v>
      </c>
    </row>
    <row r="41" ht="21.95" customHeight="1" spans="1:2">
      <c r="A41" s="35" t="s">
        <v>2447</v>
      </c>
      <c r="B41" s="46">
        <v>0</v>
      </c>
    </row>
    <row r="42" ht="21.95" customHeight="1" spans="1:2">
      <c r="A42" s="35" t="s">
        <v>2448</v>
      </c>
      <c r="B42" s="46">
        <v>0</v>
      </c>
    </row>
    <row r="43" ht="21.95" customHeight="1" spans="1:2">
      <c r="A43" s="35" t="s">
        <v>2449</v>
      </c>
      <c r="B43" s="46">
        <v>0</v>
      </c>
    </row>
    <row r="44" ht="21.95" customHeight="1" spans="1:2">
      <c r="A44" s="35" t="s">
        <v>2450</v>
      </c>
      <c r="B44" s="46">
        <v>0</v>
      </c>
    </row>
    <row r="45" ht="21.95" customHeight="1" spans="1:2">
      <c r="A45" s="35" t="s">
        <v>2451</v>
      </c>
      <c r="B45" s="47"/>
    </row>
    <row r="46" ht="21.95" customHeight="1" spans="1:2">
      <c r="A46" s="35" t="s">
        <v>2452</v>
      </c>
      <c r="B46" s="47"/>
    </row>
    <row r="47" ht="21.95" customHeight="1" spans="1:2">
      <c r="A47" s="35" t="s">
        <v>2453</v>
      </c>
      <c r="B47" s="47"/>
    </row>
    <row r="48" ht="21.95" customHeight="1" spans="1:2">
      <c r="A48" s="35" t="s">
        <v>2454</v>
      </c>
      <c r="B48" s="47"/>
    </row>
    <row r="49" ht="21.95" customHeight="1" spans="1:2">
      <c r="A49" s="35" t="s">
        <v>2455</v>
      </c>
      <c r="B49" s="47"/>
    </row>
    <row r="50" ht="21.95" customHeight="1" spans="1:2">
      <c r="A50" s="35" t="s">
        <v>2456</v>
      </c>
      <c r="B50" s="47"/>
    </row>
    <row r="51" ht="21.95" customHeight="1" spans="1:2">
      <c r="A51" s="35" t="s">
        <v>2457</v>
      </c>
      <c r="B51" s="47">
        <f>SUM(B52:B72)</f>
        <v>0</v>
      </c>
    </row>
    <row r="52" ht="21.95" customHeight="1" spans="1:2">
      <c r="A52" s="35" t="s">
        <v>2458</v>
      </c>
      <c r="B52" s="47">
        <v>0</v>
      </c>
    </row>
    <row r="53" ht="21.95" customHeight="1" spans="1:2">
      <c r="A53" s="35" t="s">
        <v>2459</v>
      </c>
      <c r="B53" s="47">
        <v>0</v>
      </c>
    </row>
    <row r="54" ht="21.95" customHeight="1" spans="1:2">
      <c r="A54" s="35" t="s">
        <v>2460</v>
      </c>
      <c r="B54" s="47">
        <v>0</v>
      </c>
    </row>
    <row r="55" ht="21.95" customHeight="1" spans="1:2">
      <c r="A55" s="35" t="s">
        <v>2461</v>
      </c>
      <c r="B55" s="35">
        <v>0</v>
      </c>
    </row>
    <row r="56" ht="21.95" customHeight="1" spans="1:2">
      <c r="A56" s="35" t="s">
        <v>2462</v>
      </c>
      <c r="B56" s="35">
        <v>0</v>
      </c>
    </row>
    <row r="57" ht="21.95" customHeight="1" spans="1:2">
      <c r="A57" s="35" t="s">
        <v>2463</v>
      </c>
      <c r="B57" s="35">
        <v>0</v>
      </c>
    </row>
    <row r="58" ht="21.95" customHeight="1" spans="1:2">
      <c r="A58" s="35" t="s">
        <v>2464</v>
      </c>
      <c r="B58" s="35"/>
    </row>
    <row r="59" ht="21.95" customHeight="1" spans="1:2">
      <c r="A59" s="35" t="s">
        <v>2465</v>
      </c>
      <c r="B59" s="35">
        <v>0</v>
      </c>
    </row>
    <row r="60" ht="21.95" customHeight="1" spans="1:2">
      <c r="A60" s="35" t="s">
        <v>2466</v>
      </c>
      <c r="B60" s="35"/>
    </row>
    <row r="61" ht="21.95" customHeight="1" spans="1:2">
      <c r="A61" s="35" t="s">
        <v>2467</v>
      </c>
      <c r="B61" s="35">
        <v>0</v>
      </c>
    </row>
    <row r="62" ht="21.95" customHeight="1" spans="1:2">
      <c r="A62" s="35" t="s">
        <v>2468</v>
      </c>
      <c r="B62" s="45">
        <v>0</v>
      </c>
    </row>
    <row r="63" ht="21.95" customHeight="1" spans="1:2">
      <c r="A63" s="35" t="s">
        <v>2469</v>
      </c>
      <c r="B63" s="45"/>
    </row>
    <row r="64" ht="21.95" customHeight="1" spans="1:2">
      <c r="A64" s="35" t="s">
        <v>2470</v>
      </c>
      <c r="B64" s="45"/>
    </row>
    <row r="65" ht="21.95" customHeight="1" spans="1:2">
      <c r="A65" s="35" t="s">
        <v>2471</v>
      </c>
      <c r="B65" s="45">
        <v>0</v>
      </c>
    </row>
    <row r="66" ht="21.95" customHeight="1" spans="1:2">
      <c r="A66" s="35" t="s">
        <v>2472</v>
      </c>
      <c r="B66" s="45">
        <v>0</v>
      </c>
    </row>
    <row r="67" ht="21.95" customHeight="1" spans="1:2">
      <c r="A67" s="35" t="s">
        <v>2473</v>
      </c>
      <c r="B67" s="45">
        <v>0</v>
      </c>
    </row>
    <row r="68" ht="21.95" customHeight="1" spans="1:2">
      <c r="A68" s="35" t="s">
        <v>2474</v>
      </c>
      <c r="B68" s="45">
        <v>0</v>
      </c>
    </row>
    <row r="69" ht="21.95" customHeight="1" spans="1:2">
      <c r="A69" s="35" t="s">
        <v>2475</v>
      </c>
      <c r="B69" s="45">
        <v>0</v>
      </c>
    </row>
    <row r="70" ht="21.95" customHeight="1" spans="1:2">
      <c r="A70" s="35" t="s">
        <v>2476</v>
      </c>
      <c r="B70" s="45">
        <v>0</v>
      </c>
    </row>
    <row r="71" ht="21.95" customHeight="1" spans="1:2">
      <c r="A71" s="35" t="s">
        <v>2477</v>
      </c>
      <c r="B71" s="45">
        <v>0</v>
      </c>
    </row>
    <row r="72" ht="21.95" customHeight="1" spans="1:2">
      <c r="A72" s="35" t="s">
        <v>2478</v>
      </c>
      <c r="B72" s="35">
        <v>0</v>
      </c>
    </row>
    <row r="73" ht="21.95" customHeight="1" spans="1:2">
      <c r="A73" s="35" t="s">
        <v>2479</v>
      </c>
      <c r="B73" s="35"/>
    </row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</sheetData>
  <protectedRanges>
    <protectedRange sqref="B8" name="区域1_1_1_1_1"/>
    <protectedRange sqref="B11:B12" name="区域1_3_1_1"/>
    <protectedRange sqref="B54:B56" name="区域2_12_1_1"/>
    <protectedRange sqref="B70:B72" name="区域2_19_1_1"/>
    <protectedRange sqref="A7:A12" name="区域2_5_1_1_1"/>
    <protectedRange sqref="A34:A46 A49:A55" name="区域2_6_1_1_1"/>
  </protectedRanges>
  <mergeCells count="1">
    <mergeCell ref="A2:B2"/>
  </mergeCells>
  <printOptions horizontalCentered="1"/>
  <pageMargins left="1.10208333333333" right="1.10208333333333" top="1.10208333333333" bottom="1.10208333333333" header="0.511111111111111" footer="0.511111111111111"/>
  <pageSetup paperSize="9" scale="91" fitToHeight="4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E7"/>
  <sheetViews>
    <sheetView workbookViewId="0">
      <selection activeCell="J18" sqref="J18"/>
    </sheetView>
  </sheetViews>
  <sheetFormatPr defaultColWidth="8.75" defaultRowHeight="21.75" customHeight="1" outlineLevelRow="6" outlineLevelCol="4"/>
  <cols>
    <col min="1" max="1" width="27.875" customWidth="1"/>
    <col min="2" max="2" width="16.25" customWidth="1"/>
    <col min="3" max="3" width="16.5" customWidth="1"/>
    <col min="4" max="4" width="18.625" customWidth="1"/>
    <col min="5" max="5" width="18.25" customWidth="1"/>
    <col min="6" max="32" width="9" customWidth="1"/>
  </cols>
  <sheetData>
    <row r="1" ht="14.25" customHeight="1" spans="1:1">
      <c r="A1" t="s">
        <v>2480</v>
      </c>
    </row>
    <row r="2" ht="47.25" customHeight="1" spans="1:5">
      <c r="A2" s="33" t="s">
        <v>2481</v>
      </c>
      <c r="B2" s="33"/>
      <c r="C2" s="33"/>
      <c r="D2" s="33"/>
      <c r="E2" s="33"/>
    </row>
    <row r="3" ht="18" customHeight="1" spans="5:5">
      <c r="E3" s="34" t="s">
        <v>2</v>
      </c>
    </row>
    <row r="4" customHeight="1" spans="1:5">
      <c r="A4" s="35" t="s">
        <v>2482</v>
      </c>
      <c r="B4" s="35" t="s">
        <v>88</v>
      </c>
      <c r="C4" s="35" t="s">
        <v>2483</v>
      </c>
      <c r="D4" s="35" t="s">
        <v>2484</v>
      </c>
      <c r="E4" s="35" t="s">
        <v>2485</v>
      </c>
    </row>
    <row r="5" ht="29.25" customHeight="1" spans="1:5">
      <c r="A5" s="35" t="s">
        <v>2486</v>
      </c>
      <c r="B5" s="35">
        <f>SUM(C5:E5)</f>
        <v>37019</v>
      </c>
      <c r="C5" s="35">
        <v>6913</v>
      </c>
      <c r="D5" s="35">
        <v>30106</v>
      </c>
      <c r="E5" s="35"/>
    </row>
    <row r="6" ht="19.5" customHeight="1" spans="1:5">
      <c r="A6" s="35"/>
      <c r="B6" s="35"/>
      <c r="C6" s="35"/>
      <c r="D6" s="35"/>
      <c r="E6" s="35"/>
    </row>
    <row r="7" ht="19.5" customHeight="1" spans="1:5">
      <c r="A7" s="35" t="s">
        <v>97</v>
      </c>
      <c r="B7" s="35">
        <f>SUM(B5:B5)</f>
        <v>37019</v>
      </c>
      <c r="C7" s="35">
        <f>SUM(C5:C5)</f>
        <v>6913</v>
      </c>
      <c r="D7" s="35">
        <f>SUM(D5:D5)</f>
        <v>30106</v>
      </c>
      <c r="E7" s="35">
        <f>SUM(E5:E5)</f>
        <v>0</v>
      </c>
    </row>
  </sheetData>
  <protectedRanges>
    <protectedRange sqref="E5" name="区域2_1_3_1"/>
    <protectedRange sqref="G5" name="区域2_20_1"/>
    <protectedRange sqref="G63:G64" name="区域2_2_3_1"/>
    <protectedRange sqref="H26:H45" name="区域2_3_1_1"/>
    <protectedRange sqref="H63:H64" name="区域2_4_1_1"/>
    <protectedRange sqref="I5" name="区域2_5_1_1"/>
    <protectedRange sqref="I26:I45" name="区域2_6_1_1"/>
    <protectedRange sqref="I63:I64" name="区域2_7_1_1"/>
    <protectedRange sqref="J5" name="区域2_9_1_1"/>
    <protectedRange sqref="J26:J45" name="区域2_8_1_1"/>
    <protectedRange sqref="J63:J64" name="区域2_10_1_1"/>
    <protectedRange sqref="K5" name="区域2_1_1_1_1"/>
    <protectedRange sqref="K26:K45" name="区域2_2_1_1_1"/>
    <protectedRange sqref="L5" name="区域1_3_1_1"/>
    <protectedRange sqref="L26:L45" name="区域2_12_1_1"/>
    <protectedRange sqref="L63" name="区域2_13_1_1"/>
    <protectedRange sqref="M5" name="区域2_1_2_1_1"/>
    <protectedRange sqref="M26:M45" name="区域2_14_1_1"/>
    <protectedRange sqref="N5" name="区域2_15_1_1"/>
    <protectedRange sqref="N26:N45" name="区域2_16_1_1"/>
    <protectedRange sqref="O5" name="区域2_17_1_1"/>
    <protectedRange sqref="O26:O45" name="区域2_18_1_1"/>
    <protectedRange sqref="P26:P45" name="区域2_2_2_1_1"/>
    <protectedRange sqref="L59:L61" name="区域2_19_1_1"/>
    <protectedRange sqref="H5" name="区域1_1_2_1"/>
  </protectedRanges>
  <mergeCells count="1">
    <mergeCell ref="A2:E2"/>
  </mergeCells>
  <pageMargins left="0.698611111111111" right="0.698611111111111" top="0.75" bottom="0.75" header="0.3" footer="0.3"/>
  <pageSetup paperSize="9" orientation="portrait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B16"/>
  <sheetViews>
    <sheetView topLeftCell="A2" workbookViewId="0">
      <selection activeCell="R14" sqref="R14"/>
    </sheetView>
  </sheetViews>
  <sheetFormatPr defaultColWidth="8.75" defaultRowHeight="14.25" outlineLevelCol="1"/>
  <cols>
    <col min="1" max="1" width="34.75" customWidth="1"/>
    <col min="2" max="2" width="20.125" customWidth="1"/>
    <col min="3" max="29" width="9" customWidth="1"/>
  </cols>
  <sheetData>
    <row r="1" ht="20.45" customHeight="1" spans="1:1">
      <c r="A1" t="s">
        <v>2487</v>
      </c>
    </row>
    <row r="2" ht="49.5" customHeight="1" spans="1:2">
      <c r="A2" s="33" t="s">
        <v>2488</v>
      </c>
      <c r="B2" s="33"/>
    </row>
    <row r="3" ht="33.75" customHeight="1" spans="1:2">
      <c r="A3" s="34" t="s">
        <v>2</v>
      </c>
      <c r="B3" s="34"/>
    </row>
    <row r="4" ht="33.75" customHeight="1" spans="1:2">
      <c r="A4" s="35" t="s">
        <v>58</v>
      </c>
      <c r="B4" s="35" t="s">
        <v>31</v>
      </c>
    </row>
    <row r="5" ht="33.75" customHeight="1" spans="1:2">
      <c r="A5" s="35" t="s">
        <v>2489</v>
      </c>
      <c r="B5" s="35"/>
    </row>
    <row r="6" ht="33.75" customHeight="1" spans="1:2">
      <c r="A6" s="35" t="s">
        <v>2490</v>
      </c>
      <c r="B6" s="35"/>
    </row>
    <row r="7" ht="33.75" customHeight="1" spans="1:2">
      <c r="A7" s="35" t="s">
        <v>2491</v>
      </c>
      <c r="B7" s="35"/>
    </row>
    <row r="8" ht="33.75" customHeight="1" spans="1:2">
      <c r="A8" s="35" t="s">
        <v>2492</v>
      </c>
      <c r="B8" s="35"/>
    </row>
    <row r="9" ht="33.75" customHeight="1" spans="1:2">
      <c r="A9" s="35" t="s">
        <v>2493</v>
      </c>
      <c r="B9" s="35"/>
    </row>
    <row r="10" ht="33.75" customHeight="1" spans="1:2">
      <c r="A10" s="35" t="s">
        <v>2494</v>
      </c>
      <c r="B10" s="35"/>
    </row>
    <row r="11" ht="33.75" customHeight="1" spans="1:2">
      <c r="A11" s="35" t="s">
        <v>2495</v>
      </c>
      <c r="B11" s="35"/>
    </row>
    <row r="12" ht="33.75" customHeight="1" spans="1:2">
      <c r="A12" s="35" t="s">
        <v>2496</v>
      </c>
      <c r="B12" s="35"/>
    </row>
    <row r="13" ht="33.75" customHeight="1" spans="1:2">
      <c r="A13" s="35" t="s">
        <v>2497</v>
      </c>
      <c r="B13" s="35"/>
    </row>
    <row r="14" ht="33.75" customHeight="1" spans="1:2">
      <c r="A14" s="35" t="s">
        <v>2498</v>
      </c>
      <c r="B14" s="35"/>
    </row>
    <row r="15" ht="33.75" customHeight="1" spans="1:2">
      <c r="A15" s="35" t="s">
        <v>2499</v>
      </c>
      <c r="B15" s="35"/>
    </row>
    <row r="16" ht="33.75" customHeight="1" spans="1:2">
      <c r="A16" s="35" t="s">
        <v>2500</v>
      </c>
      <c r="B16" s="35">
        <f>SUM(B5:B15)</f>
        <v>0</v>
      </c>
    </row>
  </sheetData>
  <mergeCells count="2">
    <mergeCell ref="A2:B2"/>
    <mergeCell ref="A3:B3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C13"/>
  <sheetViews>
    <sheetView showZeros="0" workbookViewId="0">
      <selection activeCell="F8" sqref="F8"/>
    </sheetView>
  </sheetViews>
  <sheetFormatPr defaultColWidth="13.375" defaultRowHeight="32.25" customHeight="1" outlineLevelCol="2"/>
  <cols>
    <col min="1" max="1" width="36.25" customWidth="1"/>
    <col min="2" max="2" width="19.25" customWidth="1"/>
    <col min="3" max="3" width="19.75" customWidth="1"/>
    <col min="4" max="4" width="13.375" customWidth="1"/>
    <col min="5" max="6" width="24.75" customWidth="1"/>
  </cols>
  <sheetData>
    <row r="1" ht="20.45" customHeight="1" spans="1:1">
      <c r="A1" t="s">
        <v>2501</v>
      </c>
    </row>
    <row r="2" ht="49.5" customHeight="1" spans="1:3">
      <c r="A2" s="33" t="s">
        <v>2502</v>
      </c>
      <c r="B2" s="33"/>
      <c r="C2" s="33"/>
    </row>
    <row r="3" ht="25.5" customHeight="1" spans="2:3">
      <c r="B3" s="34" t="s">
        <v>2</v>
      </c>
      <c r="C3" s="34"/>
    </row>
    <row r="4" ht="36.75" customHeight="1" spans="1:3">
      <c r="A4" s="35" t="s">
        <v>29</v>
      </c>
      <c r="B4" s="35" t="s">
        <v>103</v>
      </c>
      <c r="C4" s="35" t="s">
        <v>2503</v>
      </c>
    </row>
    <row r="5" ht="39.75" customHeight="1" spans="1:3">
      <c r="A5" s="35" t="s">
        <v>2504</v>
      </c>
      <c r="B5" s="35">
        <v>3812</v>
      </c>
      <c r="C5" s="35">
        <v>3812</v>
      </c>
    </row>
    <row r="6" ht="39.75" customHeight="1" spans="1:3">
      <c r="A6" s="35" t="s">
        <v>2505</v>
      </c>
      <c r="B6" s="35">
        <v>37493.99</v>
      </c>
      <c r="C6" s="35">
        <v>37493.99</v>
      </c>
    </row>
    <row r="7" ht="39.75" customHeight="1" spans="1:3">
      <c r="A7" s="35" t="s">
        <v>2506</v>
      </c>
      <c r="B7" s="35">
        <v>39174</v>
      </c>
      <c r="C7" s="35">
        <v>39174</v>
      </c>
    </row>
    <row r="8" ht="39.75" customHeight="1" spans="1:3">
      <c r="A8" s="35" t="s">
        <v>2507</v>
      </c>
      <c r="B8" s="35">
        <v>3700</v>
      </c>
      <c r="C8" s="35">
        <v>3700</v>
      </c>
    </row>
    <row r="9" ht="39.75" customHeight="1" spans="1:3">
      <c r="A9" s="35" t="s">
        <v>2508</v>
      </c>
      <c r="B9" s="35">
        <v>2637.99</v>
      </c>
      <c r="C9" s="35">
        <f>B9</f>
        <v>2637.99</v>
      </c>
    </row>
    <row r="10" ht="39.75" customHeight="1" spans="1:3">
      <c r="A10" s="35" t="s">
        <v>2509</v>
      </c>
      <c r="B10" s="35">
        <v>38556</v>
      </c>
      <c r="C10" s="35">
        <v>38556</v>
      </c>
    </row>
    <row r="11" ht="26.1" customHeight="1" spans="1:3">
      <c r="A11" s="35" t="s">
        <v>2510</v>
      </c>
      <c r="B11" s="35"/>
      <c r="C11" s="35"/>
    </row>
    <row r="12" ht="27" customHeight="1"/>
    <row r="13" ht="23.1" customHeight="1"/>
  </sheetData>
  <mergeCells count="5">
    <mergeCell ref="A2:C2"/>
    <mergeCell ref="B3:C3"/>
    <mergeCell ref="A11:C11"/>
    <mergeCell ref="A12:C12"/>
    <mergeCell ref="A13:C13"/>
  </mergeCells>
  <printOptions horizontalCentered="1"/>
  <pageMargins left="1.10208333333333" right="1.10208333333333" top="1.10208333333333" bottom="1.10208333333333" header="0.511111111111111" footer="0.511111111111111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C5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C11" sqref="C11"/>
    </sheetView>
  </sheetViews>
  <sheetFormatPr defaultColWidth="8.75" defaultRowHeight="18.75" customHeight="1" outlineLevelRow="4" outlineLevelCol="2"/>
  <cols>
    <col min="1" max="1" width="38.75" customWidth="1"/>
    <col min="2" max="2" width="16.25" customWidth="1"/>
    <col min="3" max="3" width="29.625" customWidth="1"/>
    <col min="4" max="30" width="9" customWidth="1"/>
  </cols>
  <sheetData>
    <row r="1" ht="20.45" customHeight="1" spans="1:1">
      <c r="A1" t="s">
        <v>2511</v>
      </c>
    </row>
    <row r="2" ht="49.5" customHeight="1" spans="1:3">
      <c r="A2" s="33" t="s">
        <v>2512</v>
      </c>
      <c r="B2" s="33"/>
      <c r="C2" s="33"/>
    </row>
    <row r="3" ht="33" customHeight="1" spans="3:3">
      <c r="C3" s="34" t="s">
        <v>2</v>
      </c>
    </row>
    <row r="4" ht="33" customHeight="1" spans="1:3">
      <c r="A4" s="35" t="s">
        <v>2513</v>
      </c>
      <c r="B4" s="35" t="s">
        <v>2514</v>
      </c>
      <c r="C4" s="35" t="s">
        <v>2515</v>
      </c>
    </row>
    <row r="5" ht="33" customHeight="1" spans="1:3">
      <c r="A5" s="35" t="s">
        <v>2516</v>
      </c>
      <c r="B5" s="35">
        <v>39174</v>
      </c>
      <c r="C5" s="35">
        <v>39174</v>
      </c>
    </row>
  </sheetData>
  <mergeCells count="1">
    <mergeCell ref="A2:C2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F13"/>
  <sheetViews>
    <sheetView workbookViewId="0">
      <pane xSplit="2" ySplit="6" topLeftCell="C8" activePane="bottomRight" state="frozen"/>
      <selection/>
      <selection pane="topRight"/>
      <selection pane="bottomLeft"/>
      <selection pane="bottomRight" activeCell="M29" sqref="M29"/>
    </sheetView>
  </sheetViews>
  <sheetFormatPr defaultColWidth="9.125" defaultRowHeight="14.25" outlineLevelCol="5"/>
  <cols>
    <col min="1" max="1" width="30.25" customWidth="1"/>
    <col min="2" max="2" width="14.125" customWidth="1"/>
    <col min="3" max="3" width="36.875" customWidth="1"/>
    <col min="4" max="4" width="11.125" customWidth="1"/>
  </cols>
  <sheetData>
    <row r="1" ht="20.45" customHeight="1" spans="1:1">
      <c r="A1" t="s">
        <v>2517</v>
      </c>
    </row>
    <row r="2" ht="49.5" customHeight="1" spans="1:4">
      <c r="A2" s="36" t="s">
        <v>2518</v>
      </c>
      <c r="B2" s="36"/>
      <c r="C2" s="36"/>
      <c r="D2" s="36"/>
    </row>
    <row r="3" ht="32.25" customHeight="1" spans="4:4">
      <c r="D3" t="s">
        <v>2519</v>
      </c>
    </row>
    <row r="4" ht="32.25" customHeight="1" spans="1:4">
      <c r="A4" s="35" t="s">
        <v>2520</v>
      </c>
      <c r="B4" s="35" t="s">
        <v>4</v>
      </c>
      <c r="C4" s="35" t="s">
        <v>2520</v>
      </c>
      <c r="D4" s="35" t="s">
        <v>5</v>
      </c>
    </row>
    <row r="5" ht="32.25" customHeight="1" spans="1:4">
      <c r="A5" s="35" t="s">
        <v>2521</v>
      </c>
      <c r="B5" s="35">
        <v>4095</v>
      </c>
      <c r="C5" s="41" t="s">
        <v>2522</v>
      </c>
      <c r="D5" s="41">
        <v>33177</v>
      </c>
    </row>
    <row r="6" ht="32.25" customHeight="1" spans="1:4">
      <c r="A6" s="41" t="s">
        <v>2523</v>
      </c>
      <c r="B6" s="41"/>
      <c r="C6" s="41" t="s">
        <v>2524</v>
      </c>
      <c r="D6" s="41"/>
    </row>
    <row r="7" ht="32.25" customHeight="1" spans="1:4">
      <c r="A7" s="35" t="s">
        <v>2525</v>
      </c>
      <c r="B7" s="35"/>
      <c r="C7" s="35" t="s">
        <v>2526</v>
      </c>
      <c r="D7" s="35"/>
    </row>
    <row r="8" ht="32.25" customHeight="1" spans="1:4">
      <c r="A8" s="35" t="s">
        <v>2527</v>
      </c>
      <c r="B8" s="35">
        <v>12631</v>
      </c>
      <c r="C8" s="35" t="s">
        <v>2528</v>
      </c>
      <c r="D8" s="35"/>
    </row>
    <row r="9" ht="32.25" customHeight="1" spans="1:4">
      <c r="A9" s="35" t="s">
        <v>2529</v>
      </c>
      <c r="B9" s="35">
        <v>26881</v>
      </c>
      <c r="C9" s="35" t="s">
        <v>2530</v>
      </c>
      <c r="D9" s="38"/>
    </row>
    <row r="10" ht="32.25" customHeight="1" spans="1:4">
      <c r="A10" s="35" t="s">
        <v>2531</v>
      </c>
      <c r="B10" s="35"/>
      <c r="C10" s="41" t="s">
        <v>2532</v>
      </c>
      <c r="D10" s="44">
        <v>10430</v>
      </c>
    </row>
    <row r="11" ht="32.25" customHeight="1" spans="1:4">
      <c r="A11" s="35"/>
      <c r="B11" s="35"/>
      <c r="C11" s="35"/>
      <c r="D11" s="35"/>
    </row>
    <row r="12" ht="32.25" customHeight="1" spans="1:4">
      <c r="A12" s="35"/>
      <c r="B12" s="35"/>
      <c r="C12" s="35"/>
      <c r="D12" s="35"/>
    </row>
    <row r="13" ht="32.25" customHeight="1" spans="1:4">
      <c r="A13" s="35" t="s">
        <v>25</v>
      </c>
      <c r="B13" s="35">
        <f>SUM(B5:B12)</f>
        <v>43607</v>
      </c>
      <c r="C13" s="35" t="s">
        <v>26</v>
      </c>
      <c r="D13" s="35">
        <f>SUM(D5:D12)</f>
        <v>43607</v>
      </c>
    </row>
  </sheetData>
  <protectedRanges>
    <protectedRange password="C433" sqref="C38" name="区域3"/>
    <protectedRange sqref="D32:D37" name="区域2"/>
    <protectedRange sqref="B32:B38" name="区域1"/>
    <protectedRange sqref="B11:B13 D13" name="区域1_1"/>
    <protectedRange sqref="D14:D16" name="区域2_1_1"/>
    <protectedRange sqref="D25:D27" name="区域2_2"/>
  </protectedRanges>
  <mergeCells count="2">
    <mergeCell ref="A2:D2"/>
    <mergeCell ref="E3:F3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D15"/>
  <sheetViews>
    <sheetView showZeros="0" workbookViewId="0">
      <selection activeCell="H14" sqref="H14"/>
    </sheetView>
  </sheetViews>
  <sheetFormatPr defaultColWidth="8.75" defaultRowHeight="21" customHeight="1" outlineLevelCol="3"/>
  <cols>
    <col min="1" max="1" width="35.125" customWidth="1"/>
    <col min="2" max="2" width="15.625" style="42" customWidth="1"/>
    <col min="3" max="3" width="13.125" customWidth="1"/>
    <col min="4" max="4" width="20.375" customWidth="1"/>
    <col min="5" max="33" width="9" customWidth="1"/>
  </cols>
  <sheetData>
    <row r="1" ht="20.45" customHeight="1" spans="1:1">
      <c r="A1" t="s">
        <v>2533</v>
      </c>
    </row>
    <row r="2" ht="49.5" customHeight="1" spans="1:4">
      <c r="A2" s="36" t="s">
        <v>2534</v>
      </c>
      <c r="B2" s="43"/>
      <c r="C2" s="36"/>
      <c r="D2" s="36"/>
    </row>
    <row r="3" ht="33.75" customHeight="1" spans="4:4">
      <c r="D3" s="34" t="s">
        <v>2</v>
      </c>
    </row>
    <row r="4" ht="33.75" customHeight="1" spans="1:4">
      <c r="A4" s="35" t="s">
        <v>29</v>
      </c>
      <c r="B4" s="38" t="s">
        <v>61</v>
      </c>
      <c r="C4" s="35" t="s">
        <v>31</v>
      </c>
      <c r="D4" s="35" t="s">
        <v>32</v>
      </c>
    </row>
    <row r="5" ht="33.75" customHeight="1" spans="1:4">
      <c r="A5" s="35" t="s">
        <v>2535</v>
      </c>
      <c r="B5" s="38"/>
      <c r="C5" s="35"/>
      <c r="D5" s="35"/>
    </row>
    <row r="6" ht="33.75" customHeight="1" spans="1:4">
      <c r="A6" s="35" t="s">
        <v>2536</v>
      </c>
      <c r="B6" s="38"/>
      <c r="C6" s="35"/>
      <c r="D6" s="35"/>
    </row>
    <row r="7" ht="33.75" customHeight="1" spans="1:4">
      <c r="A7" s="35" t="s">
        <v>2537</v>
      </c>
      <c r="B7" s="38"/>
      <c r="C7" s="35"/>
      <c r="D7" s="35"/>
    </row>
    <row r="8" ht="33.75" customHeight="1" spans="1:4">
      <c r="A8" s="35" t="s">
        <v>2538</v>
      </c>
      <c r="B8" s="38"/>
      <c r="C8" s="35"/>
      <c r="D8" s="35"/>
    </row>
    <row r="9" ht="33.75" customHeight="1" spans="1:4">
      <c r="A9" s="35" t="s">
        <v>2539</v>
      </c>
      <c r="B9" s="35"/>
      <c r="C9" s="35"/>
      <c r="D9" s="35"/>
    </row>
    <row r="10" ht="33.75" customHeight="1" spans="1:4">
      <c r="A10" s="35" t="s">
        <v>2540</v>
      </c>
      <c r="B10" s="35">
        <v>4095</v>
      </c>
      <c r="C10" s="35">
        <v>4095</v>
      </c>
      <c r="D10" s="40">
        <f>B10/C10*100</f>
        <v>100</v>
      </c>
    </row>
    <row r="11" ht="33.75" customHeight="1" spans="1:4">
      <c r="A11" s="35" t="s">
        <v>23</v>
      </c>
      <c r="B11" s="35">
        <v>50421</v>
      </c>
      <c r="C11" s="35">
        <v>12631</v>
      </c>
      <c r="D11" s="40">
        <f>B11/C11*100</f>
        <v>399.18</v>
      </c>
    </row>
    <row r="12" ht="33.75" customHeight="1" spans="1:4">
      <c r="A12" s="35" t="s">
        <v>2541</v>
      </c>
      <c r="B12" s="35">
        <v>60096</v>
      </c>
      <c r="C12" s="35">
        <v>0</v>
      </c>
      <c r="D12" s="40"/>
    </row>
    <row r="13" ht="33.75" customHeight="1" spans="1:4">
      <c r="A13" s="35" t="s">
        <v>21</v>
      </c>
      <c r="B13" s="35">
        <v>2235</v>
      </c>
      <c r="C13" s="35">
        <v>26881</v>
      </c>
      <c r="D13" s="40">
        <f>B13/C13*100</f>
        <v>8.31</v>
      </c>
    </row>
    <row r="14" ht="33.75" customHeight="1" spans="1:4">
      <c r="A14" s="35" t="s">
        <v>2542</v>
      </c>
      <c r="B14" s="35">
        <v>70600</v>
      </c>
      <c r="C14" s="35"/>
      <c r="D14" s="35"/>
    </row>
    <row r="15" ht="33.75" customHeight="1" spans="1:4">
      <c r="A15" s="35" t="s">
        <v>55</v>
      </c>
      <c r="B15" s="38">
        <f>SUM(B5:B14)</f>
        <v>187447</v>
      </c>
      <c r="C15" s="35">
        <f>SUM(C5:C13)</f>
        <v>43607</v>
      </c>
      <c r="D15" s="40">
        <f>C15/B15*100</f>
        <v>23.26</v>
      </c>
    </row>
  </sheetData>
  <protectedRanges>
    <protectedRange sqref="C5:C7" name="区域1_1"/>
  </protectedRanges>
  <mergeCells count="1">
    <mergeCell ref="A2:D2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E25"/>
  <sheetViews>
    <sheetView showZeros="0" workbookViewId="0">
      <pane xSplit="1" ySplit="4" topLeftCell="B12" activePane="bottomRight" state="frozen"/>
      <selection/>
      <selection pane="topRight"/>
      <selection pane="bottomLeft"/>
      <selection pane="bottomRight" activeCell="E21" sqref="E21"/>
    </sheetView>
  </sheetViews>
  <sheetFormatPr defaultColWidth="8.75" defaultRowHeight="24.75" customHeight="1" outlineLevelCol="4"/>
  <cols>
    <col min="1" max="1" width="55.375" customWidth="1"/>
    <col min="2" max="2" width="16.875" customWidth="1"/>
    <col min="3" max="3" width="9" customWidth="1"/>
    <col min="4" max="4" width="9.375" customWidth="1"/>
    <col min="5" max="5" width="13.125" customWidth="1"/>
    <col min="6" max="27" width="9" customWidth="1"/>
  </cols>
  <sheetData>
    <row r="1" ht="20.45" customHeight="1" spans="1:1">
      <c r="A1" t="s">
        <v>2543</v>
      </c>
    </row>
    <row r="2" ht="49.5" customHeight="1" spans="1:5">
      <c r="A2" s="36" t="s">
        <v>2544</v>
      </c>
      <c r="B2" s="36"/>
      <c r="C2" s="36"/>
      <c r="D2" s="36"/>
      <c r="E2" s="36"/>
    </row>
    <row r="3" ht="20.1" customHeight="1" spans="5:5">
      <c r="E3" t="s">
        <v>2</v>
      </c>
    </row>
    <row r="4" ht="49.5" customHeight="1" spans="1:5">
      <c r="A4" s="35" t="s">
        <v>29</v>
      </c>
      <c r="B4" s="37" t="s">
        <v>2545</v>
      </c>
      <c r="C4" s="39" t="s">
        <v>61</v>
      </c>
      <c r="D4" s="37" t="s">
        <v>31</v>
      </c>
      <c r="E4" s="37" t="s">
        <v>2546</v>
      </c>
    </row>
    <row r="5" ht="24.95" customHeight="1" spans="1:5">
      <c r="A5" s="35" t="s">
        <v>2547</v>
      </c>
      <c r="B5" s="35"/>
      <c r="C5" s="35"/>
      <c r="D5" s="35">
        <v>16</v>
      </c>
      <c r="E5" s="40"/>
    </row>
    <row r="6" ht="24.95" customHeight="1" spans="1:5">
      <c r="A6" s="35" t="s">
        <v>2548</v>
      </c>
      <c r="B6" s="35">
        <v>0</v>
      </c>
      <c r="C6" s="35"/>
      <c r="D6" s="35"/>
      <c r="E6" s="40"/>
    </row>
    <row r="7" ht="24.95" customHeight="1" spans="1:5">
      <c r="A7" s="35" t="s">
        <v>69</v>
      </c>
      <c r="B7" s="35">
        <v>0</v>
      </c>
      <c r="C7" s="35"/>
      <c r="D7" s="35"/>
      <c r="E7" s="40"/>
    </row>
    <row r="8" ht="24.95" customHeight="1" spans="1:5">
      <c r="A8" s="35" t="s">
        <v>2549</v>
      </c>
      <c r="B8" s="35"/>
      <c r="C8" s="35">
        <v>7</v>
      </c>
      <c r="D8" s="35">
        <v>27</v>
      </c>
      <c r="E8" s="40"/>
    </row>
    <row r="9" ht="24.95" customHeight="1" spans="1:5">
      <c r="A9" s="35" t="s">
        <v>72</v>
      </c>
      <c r="B9" s="35">
        <v>35619</v>
      </c>
      <c r="C9" s="35">
        <v>76054</v>
      </c>
      <c r="D9" s="35">
        <v>29896</v>
      </c>
      <c r="E9" s="40">
        <f t="shared" ref="E6:E25" si="0">D9/B9*100</f>
        <v>83.93</v>
      </c>
    </row>
    <row r="10" ht="24.95" customHeight="1" spans="1:5">
      <c r="A10" s="35" t="s">
        <v>2550</v>
      </c>
      <c r="B10" s="35">
        <v>5123</v>
      </c>
      <c r="C10" s="35">
        <v>48206</v>
      </c>
      <c r="D10" s="35">
        <v>21910</v>
      </c>
      <c r="E10" s="40">
        <f t="shared" si="0"/>
        <v>427.68</v>
      </c>
    </row>
    <row r="11" ht="24.95" customHeight="1" spans="1:5">
      <c r="A11" s="35" t="s">
        <v>2551</v>
      </c>
      <c r="B11" s="35"/>
      <c r="C11" s="35"/>
      <c r="D11" s="35">
        <v>10</v>
      </c>
      <c r="E11" s="40"/>
    </row>
    <row r="12" ht="24.95" customHeight="1" spans="1:5">
      <c r="A12" s="35" t="s">
        <v>2552</v>
      </c>
      <c r="B12" s="35">
        <v>552</v>
      </c>
      <c r="C12" s="35"/>
      <c r="D12" s="35">
        <v>201</v>
      </c>
      <c r="E12" s="40">
        <f t="shared" si="0"/>
        <v>36.41</v>
      </c>
    </row>
    <row r="13" ht="24.95" customHeight="1" spans="1:5">
      <c r="A13" s="35" t="s">
        <v>2553</v>
      </c>
      <c r="B13" s="35">
        <v>50</v>
      </c>
      <c r="C13" s="35"/>
      <c r="D13" s="35">
        <v>50</v>
      </c>
      <c r="E13" s="40">
        <f t="shared" si="0"/>
        <v>100</v>
      </c>
    </row>
    <row r="14" ht="24.95" customHeight="1" spans="1:5">
      <c r="A14" s="35" t="s">
        <v>2554</v>
      </c>
      <c r="B14" s="35"/>
      <c r="C14" s="35"/>
      <c r="D14" s="35"/>
      <c r="E14" s="40"/>
    </row>
    <row r="15" ht="18.75" customHeight="1" spans="1:5">
      <c r="A15" s="35" t="s">
        <v>2555</v>
      </c>
      <c r="B15" s="35">
        <v>29894</v>
      </c>
      <c r="C15" s="35">
        <v>21094</v>
      </c>
      <c r="D15" s="35">
        <v>400</v>
      </c>
      <c r="E15" s="40">
        <f t="shared" si="0"/>
        <v>1.34</v>
      </c>
    </row>
    <row r="16" ht="18.75" customHeight="1" spans="1:5">
      <c r="A16" s="35" t="s">
        <v>2556</v>
      </c>
      <c r="B16" s="35"/>
      <c r="C16" s="35">
        <v>6100</v>
      </c>
      <c r="D16" s="35"/>
      <c r="E16" s="40"/>
    </row>
    <row r="17" ht="18.75" customHeight="1" spans="1:5">
      <c r="A17" s="35" t="s">
        <v>2557</v>
      </c>
      <c r="B17" s="35"/>
      <c r="C17" s="35">
        <v>654</v>
      </c>
      <c r="D17" s="35">
        <v>7325</v>
      </c>
      <c r="E17" s="40"/>
    </row>
    <row r="18" ht="24.95" customHeight="1" spans="1:5">
      <c r="A18" s="35" t="s">
        <v>84</v>
      </c>
      <c r="B18" s="35">
        <v>16309</v>
      </c>
      <c r="C18" s="35">
        <v>46561</v>
      </c>
      <c r="D18" s="35">
        <v>3238</v>
      </c>
      <c r="E18" s="40">
        <f t="shared" si="0"/>
        <v>19.85</v>
      </c>
    </row>
    <row r="19" ht="24.95" customHeight="1" spans="1:5">
      <c r="A19" s="35" t="s">
        <v>2558</v>
      </c>
      <c r="B19" s="35">
        <v>15496</v>
      </c>
      <c r="C19" s="35">
        <v>46324</v>
      </c>
      <c r="D19" s="35">
        <v>2546</v>
      </c>
      <c r="E19" s="40">
        <f t="shared" si="0"/>
        <v>16.43</v>
      </c>
    </row>
    <row r="20" ht="24.95" customHeight="1" spans="1:5">
      <c r="A20" s="35" t="s">
        <v>2559</v>
      </c>
      <c r="B20" s="35"/>
      <c r="C20" s="35"/>
      <c r="D20" s="35"/>
      <c r="E20" s="40"/>
    </row>
    <row r="21" ht="24.95" customHeight="1" spans="1:5">
      <c r="A21" s="35" t="s">
        <v>2560</v>
      </c>
      <c r="B21" s="35">
        <v>813</v>
      </c>
      <c r="C21" s="35">
        <v>237</v>
      </c>
      <c r="D21" s="35">
        <v>692</v>
      </c>
      <c r="E21" s="40">
        <f t="shared" si="0"/>
        <v>85.12</v>
      </c>
    </row>
    <row r="22" ht="24.95" customHeight="1" spans="1:5">
      <c r="A22" s="35" t="s">
        <v>86</v>
      </c>
      <c r="B22" s="35">
        <v>9418</v>
      </c>
      <c r="C22" s="35">
        <v>9661</v>
      </c>
      <c r="D22" s="35">
        <v>10430</v>
      </c>
      <c r="E22" s="40">
        <f t="shared" si="0"/>
        <v>110.75</v>
      </c>
    </row>
    <row r="23" ht="24.95" customHeight="1" spans="1:5">
      <c r="A23" s="35" t="s">
        <v>87</v>
      </c>
      <c r="B23" s="35"/>
      <c r="C23" s="35">
        <v>1</v>
      </c>
      <c r="D23" s="35"/>
      <c r="E23" s="40"/>
    </row>
    <row r="24" ht="24.95" customHeight="1" spans="1:5">
      <c r="A24" s="35" t="s">
        <v>2561</v>
      </c>
      <c r="B24" s="35"/>
      <c r="C24" s="41">
        <v>28000</v>
      </c>
      <c r="D24" s="35"/>
      <c r="E24" s="40"/>
    </row>
    <row r="25" customHeight="1" spans="1:5">
      <c r="A25" s="35" t="s">
        <v>2562</v>
      </c>
      <c r="B25" s="35">
        <v>61346</v>
      </c>
      <c r="C25" s="35">
        <v>160284</v>
      </c>
      <c r="D25" s="35">
        <v>43607</v>
      </c>
      <c r="E25" s="40">
        <f t="shared" si="0"/>
        <v>71.08</v>
      </c>
    </row>
  </sheetData>
  <mergeCells count="1">
    <mergeCell ref="A2:E2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27F92C"/>
  </sheetPr>
  <dimension ref="A1:E26"/>
  <sheetViews>
    <sheetView topLeftCell="A4" workbookViewId="0">
      <selection activeCell="H17" sqref="H17"/>
    </sheetView>
  </sheetViews>
  <sheetFormatPr defaultColWidth="8.75" defaultRowHeight="24.75" customHeight="1" outlineLevelCol="4"/>
  <cols>
    <col min="1" max="1" width="55.375" customWidth="1"/>
    <col min="2" max="2" width="16.875" customWidth="1"/>
    <col min="3" max="3" width="9" customWidth="1"/>
    <col min="4" max="4" width="9.375" customWidth="1"/>
    <col min="5" max="5" width="13.125" customWidth="1"/>
    <col min="6" max="27" width="9" customWidth="1"/>
  </cols>
  <sheetData>
    <row r="1" customFormat="1" ht="20.45" customHeight="1" spans="1:1">
      <c r="A1" t="s">
        <v>2563</v>
      </c>
    </row>
    <row r="2" customFormat="1" ht="49.5" customHeight="1" spans="1:5">
      <c r="A2" s="36" t="s">
        <v>2564</v>
      </c>
      <c r="B2" s="36"/>
      <c r="C2" s="36"/>
      <c r="D2" s="36"/>
      <c r="E2" s="36"/>
    </row>
    <row r="3" customFormat="1" ht="20.1" customHeight="1" spans="5:5">
      <c r="E3" t="s">
        <v>2</v>
      </c>
    </row>
    <row r="4" customFormat="1" ht="49.5" customHeight="1" spans="1:5">
      <c r="A4" s="35" t="s">
        <v>29</v>
      </c>
      <c r="B4" s="37" t="s">
        <v>2545</v>
      </c>
      <c r="C4" s="39" t="s">
        <v>61</v>
      </c>
      <c r="D4" s="37" t="s">
        <v>31</v>
      </c>
      <c r="E4" s="37" t="s">
        <v>2546</v>
      </c>
    </row>
    <row r="5" customFormat="1" ht="24.95" customHeight="1" spans="1:5">
      <c r="A5" s="35" t="s">
        <v>2547</v>
      </c>
      <c r="B5" s="35"/>
      <c r="C5" s="35"/>
      <c r="D5" s="35">
        <v>16</v>
      </c>
      <c r="E5" s="40"/>
    </row>
    <row r="6" customFormat="1" ht="24.95" customHeight="1" spans="1:5">
      <c r="A6" s="35" t="s">
        <v>2548</v>
      </c>
      <c r="B6" s="35">
        <v>0</v>
      </c>
      <c r="C6" s="35"/>
      <c r="D6" s="35"/>
      <c r="E6" s="40"/>
    </row>
    <row r="7" customFormat="1" ht="24.95" customHeight="1" spans="1:5">
      <c r="A7" s="35" t="s">
        <v>69</v>
      </c>
      <c r="B7" s="35">
        <v>0</v>
      </c>
      <c r="C7" s="35"/>
      <c r="D7" s="35"/>
      <c r="E7" s="40"/>
    </row>
    <row r="8" customFormat="1" ht="24.95" customHeight="1" spans="1:5">
      <c r="A8" s="35" t="s">
        <v>72</v>
      </c>
      <c r="B8" s="35">
        <v>35619</v>
      </c>
      <c r="C8" s="35">
        <v>76054</v>
      </c>
      <c r="D8" s="35">
        <v>29896</v>
      </c>
      <c r="E8" s="40">
        <f t="shared" ref="E8:E12" si="0">D8/B8*100</f>
        <v>83.93</v>
      </c>
    </row>
    <row r="9" customFormat="1" ht="24.95" customHeight="1" spans="1:5">
      <c r="A9" s="35" t="s">
        <v>2550</v>
      </c>
      <c r="B9" s="35">
        <v>5123</v>
      </c>
      <c r="C9" s="35">
        <v>48206</v>
      </c>
      <c r="D9" s="35">
        <v>21910</v>
      </c>
      <c r="E9" s="40">
        <f t="shared" si="0"/>
        <v>427.68</v>
      </c>
    </row>
    <row r="10" customFormat="1" ht="24.95" customHeight="1" spans="1:5">
      <c r="A10" s="35" t="s">
        <v>2551</v>
      </c>
      <c r="B10" s="35"/>
      <c r="C10" s="35"/>
      <c r="D10" s="35">
        <v>10</v>
      </c>
      <c r="E10" s="40"/>
    </row>
    <row r="11" customFormat="1" ht="24.95" customHeight="1" spans="1:5">
      <c r="A11" s="35" t="s">
        <v>2552</v>
      </c>
      <c r="B11" s="35">
        <v>552</v>
      </c>
      <c r="C11" s="35"/>
      <c r="D11" s="35">
        <v>201</v>
      </c>
      <c r="E11" s="40">
        <f t="shared" si="0"/>
        <v>36.41</v>
      </c>
    </row>
    <row r="12" customFormat="1" ht="24.95" customHeight="1" spans="1:5">
      <c r="A12" s="35" t="s">
        <v>2553</v>
      </c>
      <c r="B12" s="35">
        <v>50</v>
      </c>
      <c r="C12" s="35"/>
      <c r="D12" s="35">
        <v>50</v>
      </c>
      <c r="E12" s="40">
        <f t="shared" si="0"/>
        <v>100</v>
      </c>
    </row>
    <row r="13" customFormat="1" ht="24.95" customHeight="1" spans="1:5">
      <c r="A13" s="35" t="s">
        <v>2554</v>
      </c>
      <c r="B13" s="35"/>
      <c r="C13" s="35"/>
      <c r="D13" s="35"/>
      <c r="E13" s="40"/>
    </row>
    <row r="14" customFormat="1" ht="18.75" customHeight="1" spans="1:5">
      <c r="A14" s="35" t="s">
        <v>2555</v>
      </c>
      <c r="B14" s="35">
        <v>29894</v>
      </c>
      <c r="C14" s="35">
        <v>21094</v>
      </c>
      <c r="D14" s="35">
        <v>400</v>
      </c>
      <c r="E14" s="40">
        <f>D14/B14*100</f>
        <v>1.34</v>
      </c>
    </row>
    <row r="15" customFormat="1" ht="18.75" customHeight="1" spans="1:5">
      <c r="A15" s="35" t="s">
        <v>2556</v>
      </c>
      <c r="B15" s="35"/>
      <c r="C15" s="35">
        <v>6100</v>
      </c>
      <c r="D15" s="35"/>
      <c r="E15" s="40"/>
    </row>
    <row r="16" customFormat="1" ht="18.75" customHeight="1" spans="1:5">
      <c r="A16" s="35" t="s">
        <v>2557</v>
      </c>
      <c r="B16" s="35"/>
      <c r="C16" s="35">
        <v>654</v>
      </c>
      <c r="D16" s="35">
        <v>7325</v>
      </c>
      <c r="E16" s="40"/>
    </row>
    <row r="17" customFormat="1" ht="18.75" customHeight="1" spans="1:5">
      <c r="A17" s="35" t="s">
        <v>73</v>
      </c>
      <c r="B17" s="35"/>
      <c r="C17" s="35">
        <v>7</v>
      </c>
      <c r="D17" s="35">
        <v>27</v>
      </c>
      <c r="E17" s="40"/>
    </row>
    <row r="18" customFormat="1" ht="24.95" customHeight="1" spans="1:5">
      <c r="A18" s="35" t="s">
        <v>2549</v>
      </c>
      <c r="B18" s="35"/>
      <c r="C18" s="35">
        <v>7</v>
      </c>
      <c r="D18" s="35">
        <v>27</v>
      </c>
      <c r="E18" s="40"/>
    </row>
    <row r="19" customFormat="1" ht="24.95" customHeight="1" spans="1:5">
      <c r="A19" s="35" t="s">
        <v>84</v>
      </c>
      <c r="B19" s="35">
        <v>16309</v>
      </c>
      <c r="C19" s="35">
        <v>46561</v>
      </c>
      <c r="D19" s="35">
        <v>3238</v>
      </c>
      <c r="E19" s="40">
        <f>D19/B19*100</f>
        <v>19.85</v>
      </c>
    </row>
    <row r="20" customFormat="1" ht="24.95" customHeight="1" spans="1:5">
      <c r="A20" s="35" t="s">
        <v>2558</v>
      </c>
      <c r="B20" s="35">
        <v>15496</v>
      </c>
      <c r="C20" s="35">
        <v>46324</v>
      </c>
      <c r="D20" s="35">
        <v>2546</v>
      </c>
      <c r="E20" s="40">
        <f>D20/B20*100</f>
        <v>16.43</v>
      </c>
    </row>
    <row r="21" customFormat="1" ht="24.95" customHeight="1" spans="1:5">
      <c r="A21" s="35" t="s">
        <v>2559</v>
      </c>
      <c r="B21" s="35"/>
      <c r="C21" s="35"/>
      <c r="D21" s="35"/>
      <c r="E21" s="40"/>
    </row>
    <row r="22" customFormat="1" ht="24.95" customHeight="1" spans="1:5">
      <c r="A22" s="35" t="s">
        <v>2560</v>
      </c>
      <c r="B22" s="35">
        <v>813</v>
      </c>
      <c r="C22" s="35">
        <v>237</v>
      </c>
      <c r="D22" s="35">
        <v>692</v>
      </c>
      <c r="E22" s="40">
        <f t="shared" ref="E22:E26" si="1">D22/B22*100</f>
        <v>85.12</v>
      </c>
    </row>
    <row r="23" customFormat="1" ht="24.95" customHeight="1" spans="1:5">
      <c r="A23" s="35" t="s">
        <v>86</v>
      </c>
      <c r="B23" s="35">
        <v>9418</v>
      </c>
      <c r="C23" s="35">
        <v>9661</v>
      </c>
      <c r="D23" s="35">
        <v>10430</v>
      </c>
      <c r="E23" s="40">
        <f t="shared" si="1"/>
        <v>110.75</v>
      </c>
    </row>
    <row r="24" customFormat="1" ht="24.95" customHeight="1" spans="1:5">
      <c r="A24" s="35" t="s">
        <v>87</v>
      </c>
      <c r="B24" s="35"/>
      <c r="C24" s="35">
        <v>1</v>
      </c>
      <c r="D24" s="35"/>
      <c r="E24" s="40"/>
    </row>
    <row r="25" customFormat="1" ht="24.95" customHeight="1" spans="1:5">
      <c r="A25" s="35" t="s">
        <v>2561</v>
      </c>
      <c r="B25" s="35"/>
      <c r="C25" s="41">
        <v>28000</v>
      </c>
      <c r="D25" s="35"/>
      <c r="E25" s="40"/>
    </row>
    <row r="26" customFormat="1" customHeight="1" spans="1:5">
      <c r="A26" s="35" t="s">
        <v>2562</v>
      </c>
      <c r="B26" s="35">
        <v>61346</v>
      </c>
      <c r="C26" s="35">
        <v>160284</v>
      </c>
      <c r="D26" s="35">
        <v>43607</v>
      </c>
      <c r="E26" s="40">
        <f t="shared" si="1"/>
        <v>71.08</v>
      </c>
    </row>
  </sheetData>
  <protectedRanges>
    <protectedRange sqref="B9:B14" name="区域1_1_2"/>
  </protectedRanges>
  <mergeCells count="1">
    <mergeCell ref="A2:E2"/>
  </mergeCells>
  <pageMargins left="0.75" right="0.75" top="1" bottom="1" header="0.5" footer="0.5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E41"/>
  <sheetViews>
    <sheetView showZeros="0" workbookViewId="0">
      <pane xSplit="1" ySplit="4" topLeftCell="B29" activePane="bottomRight" state="frozen"/>
      <selection/>
      <selection pane="topRight"/>
      <selection pane="bottomLeft"/>
      <selection pane="bottomRight" activeCell="C31" sqref="C31"/>
    </sheetView>
  </sheetViews>
  <sheetFormatPr defaultColWidth="8.75" defaultRowHeight="19.5" customHeight="1" outlineLevelCol="4"/>
  <cols>
    <col min="1" max="1" width="39.375" customWidth="1"/>
    <col min="2" max="3" width="10.25" customWidth="1"/>
    <col min="4" max="4" width="13.25" customWidth="1"/>
    <col min="5" max="5" width="10.75" customWidth="1"/>
    <col min="6" max="31" width="9" customWidth="1"/>
    <col min="32" max="255" width="8.75" customWidth="1"/>
  </cols>
  <sheetData>
    <row r="1" ht="20.45" customHeight="1" spans="1:1">
      <c r="A1" t="s">
        <v>2565</v>
      </c>
    </row>
    <row r="2" ht="49.5" customHeight="1" spans="1:5">
      <c r="A2" s="36" t="s">
        <v>2566</v>
      </c>
      <c r="B2" s="36"/>
      <c r="C2" s="36"/>
      <c r="D2" s="36"/>
      <c r="E2" s="36"/>
    </row>
    <row r="3" ht="27.95" customHeight="1" spans="5:5">
      <c r="E3" t="s">
        <v>2</v>
      </c>
    </row>
    <row r="4" ht="27.95" customHeight="1" spans="1:5">
      <c r="A4" s="35" t="s">
        <v>29</v>
      </c>
      <c r="B4" s="35" t="s">
        <v>88</v>
      </c>
      <c r="C4" s="35" t="s">
        <v>2567</v>
      </c>
      <c r="D4" s="37" t="s">
        <v>2568</v>
      </c>
      <c r="E4" s="37" t="s">
        <v>2569</v>
      </c>
    </row>
    <row r="5" ht="27.95" customHeight="1" spans="1:5">
      <c r="A5" s="35" t="s">
        <v>2570</v>
      </c>
      <c r="B5" s="35"/>
      <c r="C5" s="35">
        <f>C6</f>
        <v>16</v>
      </c>
      <c r="D5" s="35"/>
      <c r="E5" s="35"/>
    </row>
    <row r="6" ht="27.95" customHeight="1" spans="1:5">
      <c r="A6" s="35" t="s">
        <v>2571</v>
      </c>
      <c r="B6" s="35"/>
      <c r="C6" s="35">
        <v>16</v>
      </c>
      <c r="D6" s="35"/>
      <c r="E6" s="35"/>
    </row>
    <row r="7" ht="27.95" customHeight="1" spans="1:5">
      <c r="A7" s="35" t="s">
        <v>2572</v>
      </c>
      <c r="B7" s="35"/>
      <c r="C7" s="35"/>
      <c r="D7" s="35"/>
      <c r="E7" s="35"/>
    </row>
    <row r="8" ht="27.95" customHeight="1" spans="1:5">
      <c r="A8" s="35" t="s">
        <v>2573</v>
      </c>
      <c r="B8" s="35">
        <f>SUM(C8:E8)</f>
        <v>0</v>
      </c>
      <c r="C8" s="38"/>
      <c r="D8" s="35"/>
      <c r="E8" s="35"/>
    </row>
    <row r="9" ht="27.95" customHeight="1" spans="1:5">
      <c r="A9" s="35" t="s">
        <v>2550</v>
      </c>
      <c r="B9" s="35">
        <f t="shared" ref="B8:B19" si="0">SUM(C9:D9)</f>
        <v>21910</v>
      </c>
      <c r="C9" s="35">
        <v>21910</v>
      </c>
      <c r="D9" s="35"/>
      <c r="E9" s="35"/>
    </row>
    <row r="10" ht="27.95" customHeight="1" spans="1:5">
      <c r="A10" s="35" t="s">
        <v>2574</v>
      </c>
      <c r="B10" s="35">
        <f t="shared" si="0"/>
        <v>0</v>
      </c>
      <c r="C10" s="35"/>
      <c r="D10" s="35"/>
      <c r="E10" s="35"/>
    </row>
    <row r="11" ht="27.95" customHeight="1" spans="1:5">
      <c r="A11" s="35" t="s">
        <v>2575</v>
      </c>
      <c r="B11" s="35">
        <f t="shared" si="0"/>
        <v>0</v>
      </c>
      <c r="C11" s="35"/>
      <c r="D11" s="35"/>
      <c r="E11" s="35"/>
    </row>
    <row r="12" ht="27.95" customHeight="1" spans="1:5">
      <c r="A12" s="35" t="s">
        <v>2576</v>
      </c>
      <c r="B12" s="35">
        <f t="shared" si="0"/>
        <v>0</v>
      </c>
      <c r="C12" s="35"/>
      <c r="D12" s="35"/>
      <c r="E12" s="35"/>
    </row>
    <row r="13" ht="27.95" customHeight="1" spans="1:5">
      <c r="A13" s="35" t="s">
        <v>2577</v>
      </c>
      <c r="B13" s="35">
        <f t="shared" si="0"/>
        <v>0</v>
      </c>
      <c r="C13" s="35"/>
      <c r="D13" s="35"/>
      <c r="E13" s="35"/>
    </row>
    <row r="14" ht="27.95" customHeight="1" spans="1:5">
      <c r="A14" s="35" t="s">
        <v>2578</v>
      </c>
      <c r="B14" s="35">
        <f t="shared" si="0"/>
        <v>0</v>
      </c>
      <c r="C14" s="35"/>
      <c r="D14" s="35"/>
      <c r="E14" s="35"/>
    </row>
    <row r="15" ht="27.95" customHeight="1" spans="1:5">
      <c r="A15" s="35" t="s">
        <v>2579</v>
      </c>
      <c r="B15" s="35">
        <f>SUM(C15:E15)</f>
        <v>0</v>
      </c>
      <c r="C15" s="35"/>
      <c r="D15" s="35"/>
      <c r="E15" s="35"/>
    </row>
    <row r="16" ht="27.95" customHeight="1" spans="1:5">
      <c r="A16" s="35" t="s">
        <v>2580</v>
      </c>
      <c r="B16" s="35"/>
      <c r="C16" s="35"/>
      <c r="D16" s="35"/>
      <c r="E16" s="35"/>
    </row>
    <row r="17" ht="27.95" customHeight="1" spans="1:5">
      <c r="A17" s="35" t="s">
        <v>2581</v>
      </c>
      <c r="B17" s="35">
        <f t="shared" si="0"/>
        <v>10</v>
      </c>
      <c r="C17" s="35">
        <v>10</v>
      </c>
      <c r="D17" s="35">
        <f>D18</f>
        <v>0</v>
      </c>
      <c r="E17" s="35"/>
    </row>
    <row r="18" ht="27.95" customHeight="1" spans="1:5">
      <c r="A18" s="35" t="s">
        <v>2574</v>
      </c>
      <c r="B18" s="35">
        <f t="shared" si="0"/>
        <v>0</v>
      </c>
      <c r="C18" s="35"/>
      <c r="D18" s="35"/>
      <c r="E18" s="35"/>
    </row>
    <row r="19" ht="27.95" customHeight="1" spans="1:5">
      <c r="A19" s="35" t="s">
        <v>2582</v>
      </c>
      <c r="B19" s="35">
        <f t="shared" si="0"/>
        <v>201</v>
      </c>
      <c r="C19" s="35">
        <v>201</v>
      </c>
      <c r="D19" s="35"/>
      <c r="E19" s="35"/>
    </row>
    <row r="20" ht="27.95" customHeight="1" spans="1:5">
      <c r="A20" s="35" t="s">
        <v>2583</v>
      </c>
      <c r="B20" s="35">
        <v>50</v>
      </c>
      <c r="C20" s="35">
        <v>50</v>
      </c>
      <c r="D20" s="35"/>
      <c r="E20" s="35"/>
    </row>
    <row r="21" ht="27.95" customHeight="1" spans="1:5">
      <c r="A21" s="35" t="s">
        <v>2584</v>
      </c>
      <c r="B21" s="35">
        <f>SUM(C21:D21)</f>
        <v>0</v>
      </c>
      <c r="C21" s="35"/>
      <c r="D21" s="35"/>
      <c r="E21" s="35"/>
    </row>
    <row r="22" ht="27.95" customHeight="1" spans="1:5">
      <c r="A22" s="35" t="s">
        <v>2585</v>
      </c>
      <c r="B22" s="35"/>
      <c r="C22" s="35"/>
      <c r="D22" s="35"/>
      <c r="E22" s="35"/>
    </row>
    <row r="23" ht="27.95" customHeight="1" spans="1:5">
      <c r="A23" s="35" t="s">
        <v>2555</v>
      </c>
      <c r="B23" s="35"/>
      <c r="C23" s="35">
        <v>400</v>
      </c>
      <c r="D23" s="35"/>
      <c r="E23" s="35"/>
    </row>
    <row r="24" ht="27.95" customHeight="1" spans="1:5">
      <c r="A24" s="35" t="s">
        <v>2557</v>
      </c>
      <c r="B24" s="35"/>
      <c r="C24" s="35">
        <v>7325</v>
      </c>
      <c r="D24" s="35"/>
      <c r="E24" s="35"/>
    </row>
    <row r="25" ht="27.95" customHeight="1" spans="1:5">
      <c r="A25" s="35" t="s">
        <v>2586</v>
      </c>
      <c r="B25" s="35"/>
      <c r="C25" s="35">
        <v>27</v>
      </c>
      <c r="D25" s="35"/>
      <c r="E25" s="35"/>
    </row>
    <row r="26" ht="27.95" customHeight="1" spans="1:5">
      <c r="A26" s="35" t="s">
        <v>2549</v>
      </c>
      <c r="B26" s="35"/>
      <c r="C26" s="35">
        <v>27</v>
      </c>
      <c r="D26" s="35"/>
      <c r="E26" s="35"/>
    </row>
    <row r="27" ht="27.95" customHeight="1" spans="1:5">
      <c r="A27" s="35" t="s">
        <v>2587</v>
      </c>
      <c r="B27" s="35">
        <f>SUM(B28:B30)</f>
        <v>3238</v>
      </c>
      <c r="C27" s="35"/>
      <c r="D27" s="35"/>
      <c r="E27" s="35"/>
    </row>
    <row r="28" ht="27.95" customHeight="1" spans="1:5">
      <c r="A28" s="35" t="s">
        <v>2588</v>
      </c>
      <c r="B28" s="35">
        <f t="shared" ref="B28:B40" si="1">SUM(C28:D28)</f>
        <v>2546</v>
      </c>
      <c r="C28" s="35">
        <v>2546</v>
      </c>
      <c r="D28" s="35"/>
      <c r="E28" s="35"/>
    </row>
    <row r="29" ht="27.95" customHeight="1" spans="1:5">
      <c r="A29" s="35" t="s">
        <v>2559</v>
      </c>
      <c r="B29" s="35">
        <f t="shared" si="1"/>
        <v>0</v>
      </c>
      <c r="C29" s="35"/>
      <c r="D29" s="35"/>
      <c r="E29" s="35"/>
    </row>
    <row r="30" ht="27.95" customHeight="1" spans="1:5">
      <c r="A30" s="35" t="s">
        <v>2560</v>
      </c>
      <c r="B30" s="35">
        <f t="shared" si="1"/>
        <v>692</v>
      </c>
      <c r="C30" s="35">
        <v>692</v>
      </c>
      <c r="D30" s="35"/>
      <c r="E30" s="35"/>
    </row>
    <row r="31" ht="27.95" customHeight="1" spans="1:5">
      <c r="A31" s="35" t="s">
        <v>2589</v>
      </c>
      <c r="B31" s="35">
        <f t="shared" si="1"/>
        <v>10430</v>
      </c>
      <c r="C31" s="35">
        <v>10430</v>
      </c>
      <c r="D31" s="35"/>
      <c r="E31" s="35"/>
    </row>
    <row r="32" ht="27.95" customHeight="1" spans="1:5">
      <c r="A32" s="35" t="s">
        <v>2590</v>
      </c>
      <c r="B32" s="35">
        <f t="shared" si="1"/>
        <v>0</v>
      </c>
      <c r="C32" s="35"/>
      <c r="D32" s="35"/>
      <c r="E32" s="35"/>
    </row>
    <row r="33" ht="27.95" customHeight="1" spans="1:5">
      <c r="A33" s="35" t="s">
        <v>2591</v>
      </c>
      <c r="B33" s="35">
        <f t="shared" si="1"/>
        <v>254</v>
      </c>
      <c r="C33" s="35">
        <v>254</v>
      </c>
      <c r="D33" s="35"/>
      <c r="E33" s="35"/>
    </row>
    <row r="34" ht="27.95" customHeight="1" spans="1:5">
      <c r="A34" s="35" t="s">
        <v>2592</v>
      </c>
      <c r="B34" s="35">
        <f t="shared" si="1"/>
        <v>3065</v>
      </c>
      <c r="C34" s="35">
        <v>3065</v>
      </c>
      <c r="D34" s="35"/>
      <c r="E34" s="35"/>
    </row>
    <row r="35" ht="27.95" customHeight="1" spans="1:5">
      <c r="A35" s="35" t="s">
        <v>2593</v>
      </c>
      <c r="B35" s="35">
        <f t="shared" si="1"/>
        <v>7111</v>
      </c>
      <c r="C35" s="35">
        <v>7111</v>
      </c>
      <c r="D35" s="35"/>
      <c r="E35" s="35"/>
    </row>
    <row r="36" ht="27.95" customHeight="1" spans="1:5">
      <c r="A36" s="35" t="s">
        <v>2594</v>
      </c>
      <c r="B36" s="35">
        <f t="shared" si="1"/>
        <v>0</v>
      </c>
      <c r="C36" s="35"/>
      <c r="D36" s="35"/>
      <c r="E36" s="35"/>
    </row>
    <row r="37" ht="27.95" customHeight="1" spans="1:5">
      <c r="A37" s="35" t="s">
        <v>2595</v>
      </c>
      <c r="B37" s="35">
        <f t="shared" si="1"/>
        <v>0</v>
      </c>
      <c r="C37" s="35"/>
      <c r="D37" s="35"/>
      <c r="E37" s="35"/>
    </row>
    <row r="38" ht="27.95" customHeight="1" spans="1:5">
      <c r="A38" s="35" t="s">
        <v>2596</v>
      </c>
      <c r="B38" s="35">
        <f t="shared" si="1"/>
        <v>0</v>
      </c>
      <c r="C38" s="35"/>
      <c r="D38" s="35"/>
      <c r="E38" s="35"/>
    </row>
    <row r="39" ht="27.95" customHeight="1" spans="1:5">
      <c r="A39" s="35" t="s">
        <v>2597</v>
      </c>
      <c r="B39" s="35">
        <f t="shared" si="1"/>
        <v>0</v>
      </c>
      <c r="C39" s="35"/>
      <c r="D39" s="35"/>
      <c r="E39" s="35"/>
    </row>
    <row r="40" ht="27.95" customHeight="1" spans="1:5">
      <c r="A40" s="35" t="s">
        <v>2598</v>
      </c>
      <c r="B40" s="35">
        <f t="shared" si="1"/>
        <v>0</v>
      </c>
      <c r="C40" s="35"/>
      <c r="D40" s="35"/>
      <c r="E40" s="35"/>
    </row>
    <row r="41" ht="27.95" customHeight="1" spans="1:5">
      <c r="A41" s="35" t="s">
        <v>55</v>
      </c>
      <c r="B41" s="35">
        <v>43607</v>
      </c>
      <c r="C41" s="35">
        <v>43607</v>
      </c>
      <c r="D41" s="35"/>
      <c r="E41" s="35"/>
    </row>
  </sheetData>
  <mergeCells count="1">
    <mergeCell ref="A2:E2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  <pageSetUpPr fitToPage="1"/>
  </sheetPr>
  <dimension ref="A1:B13"/>
  <sheetViews>
    <sheetView showZeros="0" workbookViewId="0">
      <pane xSplit="1" ySplit="6" topLeftCell="B7" activePane="bottomRight" state="frozen"/>
      <selection/>
      <selection pane="topRight"/>
      <selection pane="bottomLeft"/>
      <selection pane="bottomRight" activeCell="B8" sqref="B8"/>
    </sheetView>
  </sheetViews>
  <sheetFormatPr defaultColWidth="8.75" defaultRowHeight="21" customHeight="1" outlineLevelCol="1"/>
  <cols>
    <col min="1" max="1" width="52.75" customWidth="1"/>
    <col min="2" max="2" width="27.5" customWidth="1"/>
    <col min="3" max="3" width="16.875" customWidth="1"/>
    <col min="4" max="18" width="9" customWidth="1"/>
  </cols>
  <sheetData>
    <row r="1" ht="20.45" customHeight="1" spans="1:1">
      <c r="A1" t="s">
        <v>2599</v>
      </c>
    </row>
    <row r="2" ht="33" customHeight="1" spans="1:2">
      <c r="A2" s="33" t="s">
        <v>2600</v>
      </c>
      <c r="B2" s="33"/>
    </row>
    <row r="3" ht="28.5" customHeight="1" spans="2:2">
      <c r="B3" s="34" t="s">
        <v>2</v>
      </c>
    </row>
    <row r="4" ht="28.5" customHeight="1" spans="1:2">
      <c r="A4" s="35" t="s">
        <v>29</v>
      </c>
      <c r="B4" s="35" t="s">
        <v>2601</v>
      </c>
    </row>
    <row r="5" ht="28.5" customHeight="1" spans="1:2">
      <c r="A5" s="35" t="s">
        <v>88</v>
      </c>
      <c r="B5" s="35"/>
    </row>
    <row r="6" ht="28.5" customHeight="1" spans="1:2">
      <c r="A6" s="35" t="s">
        <v>2602</v>
      </c>
      <c r="B6" s="35"/>
    </row>
    <row r="7" ht="28.5" customHeight="1" spans="1:2">
      <c r="A7" s="35" t="s">
        <v>2603</v>
      </c>
      <c r="B7" s="35"/>
    </row>
    <row r="8" ht="28.5" customHeight="1" spans="1:2">
      <c r="A8" s="35" t="s">
        <v>2604</v>
      </c>
      <c r="B8" s="35"/>
    </row>
    <row r="9" ht="28.5" customHeight="1" spans="1:2">
      <c r="A9" s="35" t="s">
        <v>2605</v>
      </c>
      <c r="B9" s="35"/>
    </row>
    <row r="10" ht="28.5" customHeight="1" spans="1:2">
      <c r="A10" s="35" t="s">
        <v>2606</v>
      </c>
      <c r="B10" s="35"/>
    </row>
    <row r="11" ht="28.5" customHeight="1" spans="1:2">
      <c r="A11" s="35" t="s">
        <v>2607</v>
      </c>
      <c r="B11" s="35"/>
    </row>
    <row r="12" ht="28.5" customHeight="1" spans="1:2">
      <c r="A12" s="35" t="s">
        <v>2608</v>
      </c>
      <c r="B12" s="35"/>
    </row>
    <row r="13" ht="28.5" customHeight="1" spans="1:2">
      <c r="A13" s="35" t="s">
        <v>2609</v>
      </c>
      <c r="B13" s="35"/>
    </row>
  </sheetData>
  <mergeCells count="1">
    <mergeCell ref="A2:B2"/>
  </mergeCells>
  <printOptions horizontalCentered="1"/>
  <pageMargins left="1.10208333333333" right="1.10208333333333" top="1.10208333333333" bottom="1.10208333333333" header="0.511111111111111" footer="0.511111111111111"/>
  <pageSetup paperSize="9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B6"/>
  <sheetViews>
    <sheetView workbookViewId="0">
      <selection activeCell="F17" sqref="F17"/>
    </sheetView>
  </sheetViews>
  <sheetFormatPr defaultColWidth="16.5" defaultRowHeight="21.75" customHeight="1" outlineLevelRow="5" outlineLevelCol="1"/>
  <cols>
    <col min="1" max="1" width="39" customWidth="1"/>
    <col min="2" max="2" width="40" customWidth="1"/>
  </cols>
  <sheetData>
    <row r="1" ht="23" customHeight="1" spans="1:1">
      <c r="A1" t="s">
        <v>2610</v>
      </c>
    </row>
    <row r="2" ht="32.25" customHeight="1" spans="1:2">
      <c r="A2" s="33" t="s">
        <v>2611</v>
      </c>
      <c r="B2" s="33"/>
    </row>
    <row r="3" ht="18" customHeight="1" spans="2:2">
      <c r="B3" s="34" t="s">
        <v>2</v>
      </c>
    </row>
    <row r="4" customHeight="1" spans="1:2">
      <c r="A4" s="35" t="s">
        <v>2482</v>
      </c>
      <c r="B4" s="35" t="s">
        <v>106</v>
      </c>
    </row>
    <row r="5" ht="19.5" customHeight="1" spans="1:2">
      <c r="A5" s="35" t="s">
        <v>2486</v>
      </c>
      <c r="B5" s="35"/>
    </row>
    <row r="6" ht="19.5" customHeight="1" spans="1:2">
      <c r="A6" s="35" t="s">
        <v>97</v>
      </c>
      <c r="B6" s="35"/>
    </row>
  </sheetData>
  <mergeCells count="1">
    <mergeCell ref="A2:B2"/>
  </mergeCells>
  <pageMargins left="0.698611111111111" right="0.698611111111111" top="0.75" bottom="0.75" header="0.3" footer="0.3"/>
  <pageSetup paperSize="9" orientation="portrait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J13"/>
  <sheetViews>
    <sheetView showZeros="0" topLeftCell="A4" workbookViewId="0">
      <selection activeCell="E12" sqref="E12"/>
    </sheetView>
  </sheetViews>
  <sheetFormatPr defaultColWidth="13.375" defaultRowHeight="32.25" customHeight="1"/>
  <cols>
    <col min="1" max="1" width="36.375" customWidth="1"/>
    <col min="2" max="2" width="12.375" customWidth="1"/>
    <col min="3" max="3" width="23.125" customWidth="1"/>
  </cols>
  <sheetData>
    <row r="1" ht="20.45" customHeight="1" spans="1:1">
      <c r="A1" t="s">
        <v>2612</v>
      </c>
    </row>
    <row r="2" ht="49.5" customHeight="1" spans="1:3">
      <c r="A2" s="33" t="s">
        <v>2613</v>
      </c>
      <c r="B2" s="33"/>
      <c r="C2" s="33"/>
    </row>
    <row r="3" ht="38.25" customHeight="1" spans="3:3">
      <c r="C3" s="34" t="s">
        <v>2</v>
      </c>
    </row>
    <row r="4" ht="38.25" customHeight="1" spans="1:3">
      <c r="A4" s="35" t="s">
        <v>29</v>
      </c>
      <c r="B4" s="35" t="s">
        <v>103</v>
      </c>
      <c r="C4" s="35" t="s">
        <v>2503</v>
      </c>
    </row>
    <row r="5" ht="38.25" customHeight="1" spans="1:3">
      <c r="A5" s="35"/>
      <c r="B5" s="35" t="s">
        <v>88</v>
      </c>
      <c r="C5" s="35" t="s">
        <v>88</v>
      </c>
    </row>
    <row r="6" ht="38.25" customHeight="1" spans="1:7">
      <c r="A6" s="35" t="s">
        <v>2614</v>
      </c>
      <c r="B6" s="35">
        <v>308250</v>
      </c>
      <c r="C6" s="35">
        <v>308250</v>
      </c>
      <c r="G6" t="s">
        <v>2615</v>
      </c>
    </row>
    <row r="7" ht="38.25" customHeight="1" spans="1:10">
      <c r="A7" s="35" t="s">
        <v>2616</v>
      </c>
      <c r="B7" s="35">
        <v>306690</v>
      </c>
      <c r="C7" s="35">
        <v>306690</v>
      </c>
      <c r="F7" t="s">
        <v>2617</v>
      </c>
      <c r="G7" t="s">
        <v>2618</v>
      </c>
      <c r="J7" t="s">
        <v>2619</v>
      </c>
    </row>
    <row r="8" ht="38.25" customHeight="1" spans="1:10">
      <c r="A8" s="35" t="s">
        <v>2620</v>
      </c>
      <c r="B8" s="35">
        <v>376250</v>
      </c>
      <c r="C8" s="35">
        <v>376250</v>
      </c>
      <c r="J8" t="s">
        <v>2621</v>
      </c>
    </row>
    <row r="9" ht="38.25" customHeight="1" spans="1:3">
      <c r="A9" s="35" t="s">
        <v>2622</v>
      </c>
      <c r="B9" s="35">
        <v>70600</v>
      </c>
      <c r="C9" s="35">
        <v>70600</v>
      </c>
    </row>
    <row r="10" ht="38.25" customHeight="1" spans="1:6">
      <c r="A10" s="35" t="s">
        <v>2623</v>
      </c>
      <c r="B10" s="35">
        <v>2000</v>
      </c>
      <c r="C10" s="35">
        <v>2000</v>
      </c>
      <c r="F10" t="s">
        <v>2624</v>
      </c>
    </row>
    <row r="11" ht="38.25" customHeight="1" spans="1:9">
      <c r="A11" s="35" t="s">
        <v>2625</v>
      </c>
      <c r="B11" s="35">
        <v>375290</v>
      </c>
      <c r="C11" s="35">
        <v>375290</v>
      </c>
      <c r="G11" t="s">
        <v>2626</v>
      </c>
      <c r="I11" t="s">
        <v>2627</v>
      </c>
    </row>
    <row r="12" customHeight="1" spans="1:9">
      <c r="A12" s="35" t="s">
        <v>2628</v>
      </c>
      <c r="B12" s="35"/>
      <c r="C12" s="35"/>
      <c r="D12" t="s">
        <v>2629</v>
      </c>
      <c r="G12" t="s">
        <v>2630</v>
      </c>
      <c r="I12" t="s">
        <v>2627</v>
      </c>
    </row>
    <row r="13" customHeight="1" spans="4:4">
      <c r="D13" t="s">
        <v>2631</v>
      </c>
    </row>
  </sheetData>
  <mergeCells count="3">
    <mergeCell ref="A2:C2"/>
    <mergeCell ref="A12:C12"/>
    <mergeCell ref="A4:A5"/>
  </mergeCells>
  <printOptions horizontalCentered="1"/>
  <pageMargins left="1.10208333333333" right="1.10208333333333" top="1.10208333333333" bottom="1.10208333333333" header="0.511111111111111" footer="0.511111111111111"/>
  <pageSetup paperSize="9" orientation="landscape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C5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C19" sqref="C19"/>
    </sheetView>
  </sheetViews>
  <sheetFormatPr defaultColWidth="8.75" defaultRowHeight="18.75" customHeight="1" outlineLevelRow="4" outlineLevelCol="2"/>
  <cols>
    <col min="1" max="1" width="33.75" customWidth="1"/>
    <col min="2" max="2" width="23.5" customWidth="1"/>
    <col min="3" max="3" width="37.125" customWidth="1"/>
    <col min="4" max="31" width="9" customWidth="1"/>
  </cols>
  <sheetData>
    <row r="1" ht="20.45" customHeight="1" spans="1:1">
      <c r="A1" t="s">
        <v>2632</v>
      </c>
    </row>
    <row r="2" ht="49.5" customHeight="1" spans="1:3">
      <c r="A2" s="36" t="s">
        <v>2633</v>
      </c>
      <c r="B2" s="36"/>
      <c r="C2" s="36"/>
    </row>
    <row r="3" ht="33.75" customHeight="1" spans="3:3">
      <c r="C3" s="34" t="s">
        <v>2</v>
      </c>
    </row>
    <row r="4" ht="33.75" customHeight="1" spans="1:3">
      <c r="A4" s="35" t="s">
        <v>2513</v>
      </c>
      <c r="B4" s="35" t="s">
        <v>2514</v>
      </c>
      <c r="C4" s="35" t="s">
        <v>2515</v>
      </c>
    </row>
    <row r="5" ht="33.75" customHeight="1" spans="1:3">
      <c r="A5" s="35" t="s">
        <v>2634</v>
      </c>
      <c r="B5" s="35">
        <v>376250</v>
      </c>
      <c r="C5" s="35">
        <v>376250</v>
      </c>
    </row>
  </sheetData>
  <mergeCells count="1">
    <mergeCell ref="A2:C2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D31"/>
  <sheetViews>
    <sheetView showZeros="0" workbookViewId="0">
      <pane xSplit="1" ySplit="4" topLeftCell="B27" activePane="bottomRight" state="frozen"/>
      <selection/>
      <selection pane="topRight"/>
      <selection pane="bottomLeft"/>
      <selection pane="bottomRight" activeCell="H30" sqref="H30"/>
    </sheetView>
  </sheetViews>
  <sheetFormatPr defaultColWidth="8.75" defaultRowHeight="21" customHeight="1" outlineLevelCol="3"/>
  <cols>
    <col min="1" max="1" width="26" customWidth="1"/>
    <col min="2" max="2" width="16.5" customWidth="1"/>
    <col min="3" max="3" width="39.25" customWidth="1"/>
    <col min="4" max="4" width="12.5" customWidth="1"/>
    <col min="5" max="32" width="9" customWidth="1"/>
  </cols>
  <sheetData>
    <row r="1" ht="20.45" customHeight="1" spans="1:1">
      <c r="A1" t="s">
        <v>2635</v>
      </c>
    </row>
    <row r="2" ht="49.5" customHeight="1" spans="1:4">
      <c r="A2" s="36" t="s">
        <v>2636</v>
      </c>
      <c r="B2" s="36"/>
      <c r="C2" s="36"/>
      <c r="D2" s="36"/>
    </row>
    <row r="3" customHeight="1" spans="4:4">
      <c r="D3" t="s">
        <v>2</v>
      </c>
    </row>
    <row r="4" ht="29.25" customHeight="1" spans="1:4">
      <c r="A4" s="35" t="s">
        <v>3</v>
      </c>
      <c r="B4" s="35" t="s">
        <v>4</v>
      </c>
      <c r="C4" s="35" t="s">
        <v>3</v>
      </c>
      <c r="D4" s="35" t="s">
        <v>5</v>
      </c>
    </row>
    <row r="5" ht="29.25" customHeight="1" spans="1:4">
      <c r="A5" s="35" t="s">
        <v>2637</v>
      </c>
      <c r="B5" s="35"/>
      <c r="C5" s="35" t="s">
        <v>2638</v>
      </c>
      <c r="D5" s="35"/>
    </row>
    <row r="6" ht="29.25" customHeight="1" spans="1:4">
      <c r="A6" s="35" t="s">
        <v>2639</v>
      </c>
      <c r="B6" s="35"/>
      <c r="C6" s="35" t="s">
        <v>2640</v>
      </c>
      <c r="D6" s="35"/>
    </row>
    <row r="7" ht="29.25" customHeight="1" spans="1:4">
      <c r="A7" s="35" t="s">
        <v>2641</v>
      </c>
      <c r="B7" s="35"/>
      <c r="C7" s="35" t="s">
        <v>2642</v>
      </c>
      <c r="D7" s="35"/>
    </row>
    <row r="8" ht="29.25" customHeight="1" spans="1:4">
      <c r="A8" s="35" t="s">
        <v>2643</v>
      </c>
      <c r="B8" s="35"/>
      <c r="C8" s="35" t="s">
        <v>2644</v>
      </c>
      <c r="D8" s="35"/>
    </row>
    <row r="9" ht="29.25" customHeight="1" spans="1:4">
      <c r="A9" s="35" t="s">
        <v>2645</v>
      </c>
      <c r="B9" s="35"/>
      <c r="C9" s="35" t="s">
        <v>2646</v>
      </c>
      <c r="D9" s="35"/>
    </row>
    <row r="10" ht="29.25" customHeight="1" spans="1:4">
      <c r="A10" s="35" t="s">
        <v>2647</v>
      </c>
      <c r="B10" s="35"/>
      <c r="C10" s="35" t="s">
        <v>2648</v>
      </c>
      <c r="D10" s="35"/>
    </row>
    <row r="11" ht="29.25" customHeight="1" spans="1:4">
      <c r="A11" s="35" t="s">
        <v>2649</v>
      </c>
      <c r="B11" s="35"/>
      <c r="C11" s="35" t="s">
        <v>2650</v>
      </c>
      <c r="D11" s="35">
        <f>D18</f>
        <v>0</v>
      </c>
    </row>
    <row r="12" ht="29.25" customHeight="1" spans="1:4">
      <c r="A12" s="35" t="s">
        <v>2651</v>
      </c>
      <c r="B12" s="35"/>
      <c r="C12" s="35" t="s">
        <v>2652</v>
      </c>
      <c r="D12" s="35"/>
    </row>
    <row r="13" ht="29.25" customHeight="1" spans="1:4">
      <c r="A13" s="35" t="s">
        <v>2653</v>
      </c>
      <c r="B13" s="35"/>
      <c r="C13" s="35" t="s">
        <v>2654</v>
      </c>
      <c r="D13" s="35"/>
    </row>
    <row r="14" ht="29.25" customHeight="1" spans="1:4">
      <c r="A14" s="35" t="s">
        <v>2655</v>
      </c>
      <c r="B14" s="35"/>
      <c r="C14" s="35" t="s">
        <v>2656</v>
      </c>
      <c r="D14" s="35"/>
    </row>
    <row r="15" ht="29.25" customHeight="1" spans="1:4">
      <c r="A15" s="35" t="s">
        <v>2657</v>
      </c>
      <c r="B15" s="35"/>
      <c r="C15" s="35" t="s">
        <v>2658</v>
      </c>
      <c r="D15" s="35"/>
    </row>
    <row r="16" ht="29.25" customHeight="1" spans="1:4">
      <c r="A16" s="35" t="s">
        <v>2659</v>
      </c>
      <c r="B16" s="35"/>
      <c r="C16" s="35" t="s">
        <v>2660</v>
      </c>
      <c r="D16" s="35"/>
    </row>
    <row r="17" ht="29.25" customHeight="1" spans="1:4">
      <c r="A17" s="35" t="s">
        <v>2661</v>
      </c>
      <c r="B17" s="35"/>
      <c r="C17" s="35" t="s">
        <v>2662</v>
      </c>
      <c r="D17" s="35"/>
    </row>
    <row r="18" ht="29.25" customHeight="1" spans="1:4">
      <c r="A18" s="35" t="s">
        <v>2663</v>
      </c>
      <c r="B18" s="35"/>
      <c r="C18" s="35" t="s">
        <v>2664</v>
      </c>
      <c r="D18" s="35">
        <v>0</v>
      </c>
    </row>
    <row r="19" ht="29.25" customHeight="1" spans="1:4">
      <c r="A19" s="35" t="s">
        <v>2665</v>
      </c>
      <c r="B19" s="35"/>
      <c r="C19" s="35" t="s">
        <v>2666</v>
      </c>
      <c r="D19" s="35"/>
    </row>
    <row r="20" ht="29.25" customHeight="1" spans="1:4">
      <c r="A20" s="35" t="s">
        <v>2667</v>
      </c>
      <c r="B20" s="35"/>
      <c r="C20" s="35" t="s">
        <v>2666</v>
      </c>
      <c r="D20" s="35"/>
    </row>
    <row r="21" ht="29.25" customHeight="1" spans="1:4">
      <c r="A21" s="35" t="s">
        <v>2668</v>
      </c>
      <c r="B21" s="35">
        <f>SUM(B22:B24)</f>
        <v>0</v>
      </c>
      <c r="C21" s="35"/>
      <c r="D21" s="35"/>
    </row>
    <row r="22" ht="29.25" customHeight="1" spans="1:4">
      <c r="A22" s="35" t="s">
        <v>2669</v>
      </c>
      <c r="B22" s="35"/>
      <c r="C22" s="35"/>
      <c r="D22" s="35"/>
    </row>
    <row r="23" ht="29.25" customHeight="1" spans="1:4">
      <c r="A23" s="35" t="s">
        <v>2670</v>
      </c>
      <c r="B23" s="35"/>
      <c r="C23" s="35"/>
      <c r="D23" s="35"/>
    </row>
    <row r="24" ht="29.25" customHeight="1" spans="1:4">
      <c r="A24" s="35" t="s">
        <v>2671</v>
      </c>
      <c r="B24" s="35"/>
      <c r="C24" s="35"/>
      <c r="D24" s="35"/>
    </row>
    <row r="25" ht="29.25" customHeight="1" spans="1:4">
      <c r="A25" s="35" t="s">
        <v>2672</v>
      </c>
      <c r="B25" s="35"/>
      <c r="C25" s="35"/>
      <c r="D25" s="35"/>
    </row>
    <row r="26" ht="29.25" customHeight="1" spans="1:4">
      <c r="A26" s="35" t="s">
        <v>2673</v>
      </c>
      <c r="B26" s="35"/>
      <c r="C26" s="35"/>
      <c r="D26" s="35"/>
    </row>
    <row r="27" ht="29.25" customHeight="1" spans="1:4">
      <c r="A27" s="35" t="s">
        <v>2674</v>
      </c>
      <c r="B27" s="35">
        <f>B21</f>
        <v>0</v>
      </c>
      <c r="C27" s="35" t="s">
        <v>2675</v>
      </c>
      <c r="D27" s="35">
        <f>D11</f>
        <v>0</v>
      </c>
    </row>
    <row r="28" ht="29.25" customHeight="1" spans="1:4">
      <c r="A28" s="35" t="s">
        <v>2676</v>
      </c>
      <c r="B28" s="35">
        <v>391</v>
      </c>
      <c r="C28" s="35" t="s">
        <v>22</v>
      </c>
      <c r="D28" s="35">
        <v>391</v>
      </c>
    </row>
    <row r="29" ht="29.25" customHeight="1" spans="1:4">
      <c r="A29" s="35" t="s">
        <v>2677</v>
      </c>
      <c r="B29" s="35"/>
      <c r="C29" s="35"/>
      <c r="D29" s="35"/>
    </row>
    <row r="30" ht="29.25" customHeight="1" spans="1:4">
      <c r="A30" s="35"/>
      <c r="B30" s="35"/>
      <c r="C30" s="35"/>
      <c r="D30" s="35"/>
    </row>
    <row r="31" ht="29.25" customHeight="1" spans="1:4">
      <c r="A31" s="35" t="s">
        <v>25</v>
      </c>
      <c r="B31" s="35">
        <f>B28</f>
        <v>391</v>
      </c>
      <c r="C31" s="35" t="s">
        <v>26</v>
      </c>
      <c r="D31" s="35">
        <f>D27+D28</f>
        <v>391</v>
      </c>
    </row>
  </sheetData>
  <mergeCells count="1">
    <mergeCell ref="A2:D2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B31"/>
  <sheetViews>
    <sheetView showZeros="0" workbookViewId="0">
      <pane xSplit="1" ySplit="4" topLeftCell="B20" activePane="bottomRight" state="frozen"/>
      <selection/>
      <selection pane="topRight"/>
      <selection pane="bottomLeft"/>
      <selection pane="bottomRight" activeCell="F2" sqref="F2"/>
    </sheetView>
  </sheetViews>
  <sheetFormatPr defaultColWidth="8.75" defaultRowHeight="21" customHeight="1" outlineLevelCol="1"/>
  <cols>
    <col min="1" max="1" width="40.875" customWidth="1"/>
    <col min="2" max="2" width="26" customWidth="1"/>
    <col min="3" max="32" width="9" customWidth="1"/>
  </cols>
  <sheetData>
    <row r="1" ht="20.45" customHeight="1" spans="1:1">
      <c r="A1" t="s">
        <v>2678</v>
      </c>
    </row>
    <row r="2" ht="49.5" customHeight="1" spans="1:2">
      <c r="A2" s="33" t="s">
        <v>2679</v>
      </c>
      <c r="B2" s="33"/>
    </row>
    <row r="3" customHeight="1" spans="2:2">
      <c r="B3" s="34" t="s">
        <v>2</v>
      </c>
    </row>
    <row r="4" ht="29.25" customHeight="1" spans="1:2">
      <c r="A4" s="35" t="s">
        <v>3</v>
      </c>
      <c r="B4" s="35" t="s">
        <v>4</v>
      </c>
    </row>
    <row r="5" ht="29.25" customHeight="1" spans="1:2">
      <c r="A5" s="35" t="s">
        <v>2637</v>
      </c>
      <c r="B5" s="35"/>
    </row>
    <row r="6" ht="29.25" customHeight="1" spans="1:2">
      <c r="A6" s="35" t="s">
        <v>2639</v>
      </c>
      <c r="B6" s="35"/>
    </row>
    <row r="7" ht="29.25" customHeight="1" spans="1:2">
      <c r="A7" s="35" t="s">
        <v>2641</v>
      </c>
      <c r="B7" s="35"/>
    </row>
    <row r="8" ht="29.25" customHeight="1" spans="1:2">
      <c r="A8" s="35" t="s">
        <v>2643</v>
      </c>
      <c r="B8" s="35"/>
    </row>
    <row r="9" ht="29.25" customHeight="1" spans="1:2">
      <c r="A9" s="35" t="s">
        <v>2645</v>
      </c>
      <c r="B9" s="35"/>
    </row>
    <row r="10" ht="29.25" customHeight="1" spans="1:2">
      <c r="A10" s="35" t="s">
        <v>2647</v>
      </c>
      <c r="B10" s="35"/>
    </row>
    <row r="11" ht="29.25" customHeight="1" spans="1:2">
      <c r="A11" s="35" t="s">
        <v>2649</v>
      </c>
      <c r="B11" s="35"/>
    </row>
    <row r="12" ht="29.25" customHeight="1" spans="1:2">
      <c r="A12" s="35" t="s">
        <v>2651</v>
      </c>
      <c r="B12" s="35"/>
    </row>
    <row r="13" ht="29.25" customHeight="1" spans="1:2">
      <c r="A13" s="35" t="s">
        <v>2653</v>
      </c>
      <c r="B13" s="35"/>
    </row>
    <row r="14" ht="29.25" customHeight="1" spans="1:2">
      <c r="A14" s="35" t="s">
        <v>2655</v>
      </c>
      <c r="B14" s="35"/>
    </row>
    <row r="15" ht="29.25" customHeight="1" spans="1:2">
      <c r="A15" s="35" t="s">
        <v>2657</v>
      </c>
      <c r="B15" s="35"/>
    </row>
    <row r="16" ht="29.25" customHeight="1" spans="1:2">
      <c r="A16" s="35" t="s">
        <v>2659</v>
      </c>
      <c r="B16" s="35"/>
    </row>
    <row r="17" ht="29.25" customHeight="1" spans="1:2">
      <c r="A17" s="35" t="s">
        <v>2661</v>
      </c>
      <c r="B17" s="35"/>
    </row>
    <row r="18" ht="29.25" customHeight="1" spans="1:2">
      <c r="A18" s="35" t="s">
        <v>2663</v>
      </c>
      <c r="B18" s="35"/>
    </row>
    <row r="19" ht="29.25" customHeight="1" spans="1:2">
      <c r="A19" s="35" t="s">
        <v>2665</v>
      </c>
      <c r="B19" s="35"/>
    </row>
    <row r="20" ht="29.25" customHeight="1" spans="1:2">
      <c r="A20" s="35" t="s">
        <v>2667</v>
      </c>
      <c r="B20" s="35"/>
    </row>
    <row r="21" ht="29.25" customHeight="1" spans="1:2">
      <c r="A21" s="35" t="s">
        <v>2668</v>
      </c>
      <c r="B21" s="35">
        <f>SUM(B22:B24)</f>
        <v>0</v>
      </c>
    </row>
    <row r="22" ht="29.25" customHeight="1" spans="1:2">
      <c r="A22" s="35" t="s">
        <v>2669</v>
      </c>
      <c r="B22" s="35"/>
    </row>
    <row r="23" ht="29.25" customHeight="1" spans="1:2">
      <c r="A23" s="35" t="s">
        <v>2670</v>
      </c>
      <c r="B23" s="35"/>
    </row>
    <row r="24" ht="29.25" customHeight="1" spans="1:2">
      <c r="A24" s="35" t="s">
        <v>2671</v>
      </c>
      <c r="B24" s="35"/>
    </row>
    <row r="25" ht="29.25" customHeight="1" spans="1:2">
      <c r="A25" s="35" t="s">
        <v>2672</v>
      </c>
      <c r="B25" s="35"/>
    </row>
    <row r="26" ht="29.25" customHeight="1" spans="1:2">
      <c r="A26" s="35" t="s">
        <v>2673</v>
      </c>
      <c r="B26" s="35"/>
    </row>
    <row r="27" ht="29.25" customHeight="1" spans="1:2">
      <c r="A27" s="35" t="s">
        <v>2674</v>
      </c>
      <c r="B27" s="35">
        <f>B21</f>
        <v>0</v>
      </c>
    </row>
    <row r="28" ht="29.25" customHeight="1" spans="1:2">
      <c r="A28" s="35" t="s">
        <v>2676</v>
      </c>
      <c r="B28" s="35">
        <v>391</v>
      </c>
    </row>
    <row r="29" ht="29.25" customHeight="1" spans="1:2">
      <c r="A29" s="35" t="s">
        <v>2677</v>
      </c>
      <c r="B29" s="35"/>
    </row>
    <row r="30" ht="29.25" customHeight="1" spans="1:2">
      <c r="A30" s="35"/>
      <c r="B30" s="35"/>
    </row>
    <row r="31" ht="29.25" customHeight="1" spans="1:2">
      <c r="A31" s="35" t="s">
        <v>25</v>
      </c>
      <c r="B31" s="35">
        <v>391</v>
      </c>
    </row>
  </sheetData>
  <mergeCells count="1">
    <mergeCell ref="A2:B2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B23"/>
  <sheetViews>
    <sheetView showZeros="0" workbookViewId="0">
      <pane xSplit="1" ySplit="4" topLeftCell="B15" activePane="bottomRight" state="frozen"/>
      <selection/>
      <selection pane="topRight"/>
      <selection pane="bottomLeft"/>
      <selection pane="bottomRight" activeCell="N22" sqref="N22"/>
    </sheetView>
  </sheetViews>
  <sheetFormatPr defaultColWidth="8.75" defaultRowHeight="21" customHeight="1" outlineLevelCol="1"/>
  <cols>
    <col min="1" max="1" width="37.75" customWidth="1"/>
    <col min="2" max="2" width="26.625" customWidth="1"/>
    <col min="3" max="32" width="9" customWidth="1"/>
  </cols>
  <sheetData>
    <row r="1" ht="20.45" customHeight="1" spans="1:1">
      <c r="A1" t="s">
        <v>2680</v>
      </c>
    </row>
    <row r="2" ht="37.5" customHeight="1" spans="1:2">
      <c r="A2" s="33" t="s">
        <v>2681</v>
      </c>
      <c r="B2" s="33"/>
    </row>
    <row r="3" customHeight="1" spans="2:2">
      <c r="B3" s="34" t="s">
        <v>2</v>
      </c>
    </row>
    <row r="4" ht="29.25" customHeight="1" spans="1:2">
      <c r="A4" s="35" t="s">
        <v>3</v>
      </c>
      <c r="B4" s="35" t="s">
        <v>5</v>
      </c>
    </row>
    <row r="5" ht="29.25" customHeight="1" spans="1:2">
      <c r="A5" s="35" t="s">
        <v>2638</v>
      </c>
      <c r="B5" s="35"/>
    </row>
    <row r="6" ht="29.25" customHeight="1" spans="1:2">
      <c r="A6" s="35" t="s">
        <v>2640</v>
      </c>
      <c r="B6" s="35"/>
    </row>
    <row r="7" ht="29.25" customHeight="1" spans="1:2">
      <c r="A7" s="35" t="s">
        <v>2642</v>
      </c>
      <c r="B7" s="35"/>
    </row>
    <row r="8" ht="29.25" customHeight="1" spans="1:2">
      <c r="A8" s="35" t="s">
        <v>2644</v>
      </c>
      <c r="B8" s="35"/>
    </row>
    <row r="9" ht="29.25" customHeight="1" spans="1:2">
      <c r="A9" s="35" t="s">
        <v>2646</v>
      </c>
      <c r="B9" s="35"/>
    </row>
    <row r="10" ht="29.25" customHeight="1" spans="1:2">
      <c r="A10" s="35" t="s">
        <v>2648</v>
      </c>
      <c r="B10" s="35"/>
    </row>
    <row r="11" ht="29.25" customHeight="1" spans="1:2">
      <c r="A11" s="35" t="s">
        <v>2650</v>
      </c>
      <c r="B11" s="35">
        <f>B18</f>
        <v>0</v>
      </c>
    </row>
    <row r="12" ht="29.25" customHeight="1" spans="1:2">
      <c r="A12" s="35" t="s">
        <v>2652</v>
      </c>
      <c r="B12" s="35"/>
    </row>
    <row r="13" ht="29.25" customHeight="1" spans="1:2">
      <c r="A13" s="35" t="s">
        <v>2654</v>
      </c>
      <c r="B13" s="35"/>
    </row>
    <row r="14" ht="29.25" customHeight="1" spans="1:2">
      <c r="A14" s="35" t="s">
        <v>2656</v>
      </c>
      <c r="B14" s="35"/>
    </row>
    <row r="15" ht="29.25" customHeight="1" spans="1:2">
      <c r="A15" s="35" t="s">
        <v>2658</v>
      </c>
      <c r="B15" s="35"/>
    </row>
    <row r="16" ht="29.25" customHeight="1" spans="1:2">
      <c r="A16" s="35" t="s">
        <v>2660</v>
      </c>
      <c r="B16" s="35"/>
    </row>
    <row r="17" ht="29.25" customHeight="1" spans="1:2">
      <c r="A17" s="35" t="s">
        <v>2662</v>
      </c>
      <c r="B17" s="35"/>
    </row>
    <row r="18" ht="29.25" customHeight="1" spans="1:2">
      <c r="A18" s="35" t="s">
        <v>2664</v>
      </c>
      <c r="B18" s="35">
        <v>0</v>
      </c>
    </row>
    <row r="19" ht="29.25" customHeight="1" spans="1:2">
      <c r="A19" s="35" t="s">
        <v>2666</v>
      </c>
      <c r="B19" s="35"/>
    </row>
    <row r="20" ht="29.25" customHeight="1" spans="1:2">
      <c r="A20" s="35" t="s">
        <v>2666</v>
      </c>
      <c r="B20" s="35"/>
    </row>
    <row r="21" ht="29.25" customHeight="1" spans="1:2">
      <c r="A21" s="35" t="s">
        <v>2675</v>
      </c>
      <c r="B21" s="35"/>
    </row>
    <row r="22" ht="29.25" customHeight="1" spans="1:2">
      <c r="A22" s="35" t="s">
        <v>22</v>
      </c>
      <c r="B22" s="35">
        <v>391</v>
      </c>
    </row>
    <row r="23" ht="29.25" customHeight="1" spans="1:2">
      <c r="A23" s="35" t="s">
        <v>26</v>
      </c>
      <c r="B23" s="35">
        <v>391</v>
      </c>
    </row>
  </sheetData>
  <mergeCells count="1">
    <mergeCell ref="A2:B2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27F92C"/>
  </sheetPr>
  <dimension ref="A1:B23"/>
  <sheetViews>
    <sheetView workbookViewId="0">
      <selection activeCell="K12" sqref="K12"/>
    </sheetView>
  </sheetViews>
  <sheetFormatPr defaultColWidth="8.75" defaultRowHeight="14.25" outlineLevelCol="1"/>
  <cols>
    <col min="1" max="1" width="37.75" customWidth="1"/>
    <col min="2" max="2" width="28.375" customWidth="1"/>
    <col min="3" max="32" width="9" customWidth="1"/>
  </cols>
  <sheetData>
    <row r="1" ht="20.45" customHeight="1" spans="1:1">
      <c r="A1" t="s">
        <v>2682</v>
      </c>
    </row>
    <row r="2" ht="37.5" customHeight="1" spans="1:2">
      <c r="A2" s="33" t="s">
        <v>2683</v>
      </c>
      <c r="B2" s="33"/>
    </row>
    <row r="3" ht="21" customHeight="1" spans="2:2">
      <c r="B3" s="34" t="s">
        <v>2</v>
      </c>
    </row>
    <row r="4" ht="29.25" customHeight="1" spans="1:2">
      <c r="A4" s="35" t="s">
        <v>3</v>
      </c>
      <c r="B4" s="35" t="s">
        <v>5</v>
      </c>
    </row>
    <row r="5" ht="29.25" customHeight="1" spans="1:2">
      <c r="A5" s="35" t="s">
        <v>2638</v>
      </c>
      <c r="B5" s="35"/>
    </row>
    <row r="6" ht="29.25" customHeight="1" spans="1:2">
      <c r="A6" s="35" t="s">
        <v>2640</v>
      </c>
      <c r="B6" s="35"/>
    </row>
    <row r="7" ht="29.25" customHeight="1" spans="1:2">
      <c r="A7" s="35" t="s">
        <v>2642</v>
      </c>
      <c r="B7" s="35"/>
    </row>
    <row r="8" ht="29.25" customHeight="1" spans="1:2">
      <c r="A8" s="35" t="s">
        <v>2644</v>
      </c>
      <c r="B8" s="35"/>
    </row>
    <row r="9" ht="29.25" customHeight="1" spans="1:2">
      <c r="A9" s="35" t="s">
        <v>2646</v>
      </c>
      <c r="B9" s="35"/>
    </row>
    <row r="10" ht="29.25" customHeight="1" spans="1:2">
      <c r="A10" s="35" t="s">
        <v>2648</v>
      </c>
      <c r="B10" s="35"/>
    </row>
    <row r="11" ht="29.25" customHeight="1" spans="1:2">
      <c r="A11" s="35" t="s">
        <v>2650</v>
      </c>
      <c r="B11" s="35">
        <f>B18</f>
        <v>0</v>
      </c>
    </row>
    <row r="12" ht="29.25" customHeight="1" spans="1:2">
      <c r="A12" s="35" t="s">
        <v>2652</v>
      </c>
      <c r="B12" s="35"/>
    </row>
    <row r="13" ht="29.25" customHeight="1" spans="1:2">
      <c r="A13" s="35" t="s">
        <v>2654</v>
      </c>
      <c r="B13" s="35"/>
    </row>
    <row r="14" ht="29.25" customHeight="1" spans="1:2">
      <c r="A14" s="35" t="s">
        <v>2656</v>
      </c>
      <c r="B14" s="35"/>
    </row>
    <row r="15" ht="29.25" customHeight="1" spans="1:2">
      <c r="A15" s="35" t="s">
        <v>2658</v>
      </c>
      <c r="B15" s="35"/>
    </row>
    <row r="16" ht="29.25" customHeight="1" spans="1:2">
      <c r="A16" s="35" t="s">
        <v>2660</v>
      </c>
      <c r="B16" s="35"/>
    </row>
    <row r="17" ht="29.25" customHeight="1" spans="1:2">
      <c r="A17" s="35" t="s">
        <v>2662</v>
      </c>
      <c r="B17" s="35"/>
    </row>
    <row r="18" ht="29.25" customHeight="1" spans="1:2">
      <c r="A18" s="35" t="s">
        <v>2664</v>
      </c>
      <c r="B18" s="35">
        <v>0</v>
      </c>
    </row>
    <row r="19" ht="29.25" customHeight="1" spans="1:2">
      <c r="A19" s="35" t="s">
        <v>2666</v>
      </c>
      <c r="B19" s="35"/>
    </row>
    <row r="20" ht="29.25" customHeight="1" spans="1:2">
      <c r="A20" s="35" t="s">
        <v>2666</v>
      </c>
      <c r="B20" s="35"/>
    </row>
    <row r="21" ht="29.25" customHeight="1" spans="1:2">
      <c r="A21" s="35" t="s">
        <v>2675</v>
      </c>
      <c r="B21" s="35"/>
    </row>
    <row r="22" ht="29.25" customHeight="1" spans="1:2">
      <c r="A22" s="35" t="s">
        <v>22</v>
      </c>
      <c r="B22" s="35"/>
    </row>
    <row r="23" ht="29.25" customHeight="1" spans="1:2">
      <c r="A23" s="35" t="s">
        <v>26</v>
      </c>
      <c r="B23" s="35"/>
    </row>
  </sheetData>
  <mergeCells count="1">
    <mergeCell ref="A2:B2"/>
  </mergeCells>
  <pageMargins left="0.7" right="0.7" top="0.75" bottom="0.75" header="0.3" footer="0.3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27F92C"/>
  </sheetPr>
  <dimension ref="A1:B8"/>
  <sheetViews>
    <sheetView workbookViewId="0">
      <selection activeCell="G17" sqref="G17"/>
    </sheetView>
  </sheetViews>
  <sheetFormatPr defaultColWidth="8.75" defaultRowHeight="21" customHeight="1" outlineLevelRow="7" outlineLevelCol="1"/>
  <cols>
    <col min="1" max="1" width="49.5" customWidth="1"/>
    <col min="2" max="2" width="48.25" customWidth="1"/>
    <col min="3" max="20" width="9" customWidth="1"/>
  </cols>
  <sheetData>
    <row r="1" customHeight="1" spans="1:1">
      <c r="A1" t="s">
        <v>2684</v>
      </c>
    </row>
    <row r="2" ht="27" customHeight="1" spans="1:2">
      <c r="A2" s="33" t="s">
        <v>2685</v>
      </c>
      <c r="B2" s="33"/>
    </row>
    <row r="3" ht="18" customHeight="1" spans="2:2">
      <c r="B3" s="34" t="s">
        <v>2</v>
      </c>
    </row>
    <row r="4" ht="31.5" customHeight="1" spans="1:2">
      <c r="A4" s="35" t="s">
        <v>29</v>
      </c>
      <c r="B4" s="35" t="s">
        <v>2601</v>
      </c>
    </row>
    <row r="5" ht="28.5" customHeight="1" spans="1:2">
      <c r="A5" s="35" t="s">
        <v>88</v>
      </c>
      <c r="B5" s="35">
        <f>SUM(B6:B8)</f>
        <v>391</v>
      </c>
    </row>
    <row r="6" ht="28.5" customHeight="1" spans="1:2">
      <c r="A6" s="35" t="s">
        <v>2686</v>
      </c>
      <c r="B6" s="35">
        <v>391</v>
      </c>
    </row>
    <row r="7" ht="28.5" customHeight="1" spans="1:2">
      <c r="A7" s="35" t="s">
        <v>2687</v>
      </c>
      <c r="B7" s="35"/>
    </row>
    <row r="8" ht="28.5" customHeight="1" spans="1:2">
      <c r="A8" s="35" t="s">
        <v>2688</v>
      </c>
      <c r="B8" s="35"/>
    </row>
  </sheetData>
  <mergeCells count="1">
    <mergeCell ref="A2:B2"/>
  </mergeCells>
  <pageMargins left="0.698611111111111" right="0.698611111111111" top="0.75" bottom="0.75" header="0.3" footer="0.3"/>
  <pageSetup paperSize="9" orientation="portrait"/>
  <headerFooter alignWithMargins="0" scaleWithDoc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27F92C"/>
  </sheetPr>
  <dimension ref="A1:B6"/>
  <sheetViews>
    <sheetView workbookViewId="0">
      <selection activeCell="F17" sqref="F17"/>
    </sheetView>
  </sheetViews>
  <sheetFormatPr defaultColWidth="16.5" defaultRowHeight="21.75" customHeight="1" outlineLevelRow="5" outlineLevelCol="1"/>
  <cols>
    <col min="1" max="1" width="37.875" customWidth="1"/>
    <col min="2" max="2" width="46.75" customWidth="1"/>
  </cols>
  <sheetData>
    <row r="1" customHeight="1" spans="1:1">
      <c r="A1" t="s">
        <v>2689</v>
      </c>
    </row>
    <row r="2" ht="32.25" customHeight="1" spans="1:2">
      <c r="A2" s="33" t="s">
        <v>2690</v>
      </c>
      <c r="B2" s="33"/>
    </row>
    <row r="3" ht="18" customHeight="1" spans="2:2">
      <c r="B3" s="34" t="s">
        <v>2</v>
      </c>
    </row>
    <row r="4" customHeight="1" spans="1:2">
      <c r="A4" s="35" t="s">
        <v>2482</v>
      </c>
      <c r="B4" s="35" t="s">
        <v>106</v>
      </c>
    </row>
    <row r="5" customHeight="1" spans="1:2">
      <c r="A5" s="35" t="s">
        <v>2601</v>
      </c>
      <c r="B5" s="35">
        <v>391</v>
      </c>
    </row>
    <row r="6" customHeight="1" spans="1:2">
      <c r="A6" s="35" t="s">
        <v>88</v>
      </c>
      <c r="B6" s="35">
        <f>SUM(B5:B5)</f>
        <v>391</v>
      </c>
    </row>
  </sheetData>
  <mergeCells count="1">
    <mergeCell ref="A2:B2"/>
  </mergeCells>
  <pageMargins left="0.698611111111111" right="0.698611111111111" top="0.75" bottom="0.75" header="0.3" footer="0.3"/>
  <pageSetup paperSize="9" orientation="portrait"/>
  <headerFooter alignWithMargins="0" scaleWithDoc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27F92C"/>
  </sheetPr>
  <dimension ref="A1:I23"/>
  <sheetViews>
    <sheetView showZeros="0" zoomScale="80" zoomScaleNormal="80" workbookViewId="0">
      <pane xSplit="1" ySplit="6" topLeftCell="B11" activePane="bottomRight" state="frozen"/>
      <selection/>
      <selection pane="topRight"/>
      <selection pane="bottomLeft"/>
      <selection pane="bottomRight" activeCell="F29" sqref="F29"/>
    </sheetView>
  </sheetViews>
  <sheetFormatPr defaultColWidth="8" defaultRowHeight="13.5"/>
  <cols>
    <col min="1" max="1" width="46.625" style="2"/>
    <col min="2" max="2" width="27.4416666666667" style="2"/>
    <col min="3" max="3" width="17.7333333333333" style="2"/>
    <col min="4" max="4" width="19.25" style="2"/>
    <col min="5" max="5" width="21.6416666666667" style="2"/>
    <col min="6" max="6" width="23.425" style="2"/>
    <col min="7" max="8" width="17.5083333333333" style="2"/>
    <col min="9" max="9" width="18.4" style="2"/>
    <col min="10" max="16384" width="8" style="1"/>
  </cols>
  <sheetData>
    <row r="1" ht="21" customHeight="1" spans="1:1">
      <c r="A1" s="2" t="s">
        <v>2691</v>
      </c>
    </row>
    <row r="2" s="1" customFormat="1" ht="45" customHeight="1" spans="1:9">
      <c r="A2" s="3" t="s">
        <v>2692</v>
      </c>
      <c r="B2" s="4"/>
      <c r="C2" s="4"/>
      <c r="D2" s="5"/>
      <c r="E2" s="4"/>
      <c r="F2" s="4"/>
      <c r="G2" s="4"/>
      <c r="H2" s="4"/>
      <c r="I2" s="4"/>
    </row>
    <row r="3" s="1" customFormat="1" ht="19.8" customHeight="1" spans="1:9">
      <c r="A3" s="6"/>
      <c r="B3" s="6"/>
      <c r="C3" s="6"/>
      <c r="D3" s="7"/>
      <c r="E3" s="6"/>
      <c r="F3" s="6"/>
      <c r="G3" s="6"/>
      <c r="H3" s="6"/>
      <c r="I3" s="23" t="s">
        <v>2693</v>
      </c>
    </row>
    <row r="4" s="1" customFormat="1" ht="19.8" customHeight="1" spans="1:9">
      <c r="A4" s="8" t="s">
        <v>2601</v>
      </c>
      <c r="B4" s="8"/>
      <c r="C4" s="9"/>
      <c r="D4" s="10"/>
      <c r="E4" s="8"/>
      <c r="F4" s="8"/>
      <c r="G4" s="8"/>
      <c r="H4" s="8"/>
      <c r="I4" s="24" t="s">
        <v>2</v>
      </c>
    </row>
    <row r="5" s="1" customFormat="1" ht="39.6" customHeight="1" spans="1:9">
      <c r="A5" s="11" t="s">
        <v>2694</v>
      </c>
      <c r="B5" s="12" t="s">
        <v>88</v>
      </c>
      <c r="C5" s="13" t="s">
        <v>2695</v>
      </c>
      <c r="D5" s="13" t="s">
        <v>2696</v>
      </c>
      <c r="E5" s="14" t="s">
        <v>2697</v>
      </c>
      <c r="F5" s="15" t="s">
        <v>2698</v>
      </c>
      <c r="G5" s="15" t="s">
        <v>2699</v>
      </c>
      <c r="H5" s="15" t="s">
        <v>2700</v>
      </c>
      <c r="I5" s="12" t="s">
        <v>2701</v>
      </c>
    </row>
    <row r="6" s="1" customFormat="1" ht="27" customHeight="1" spans="1:9">
      <c r="A6" s="20" t="s">
        <v>2702</v>
      </c>
      <c r="B6" s="17">
        <f>(C6+D6+E6+F6+G6+H6+I6)</f>
        <v>4889.63</v>
      </c>
      <c r="C6" s="17">
        <v>0</v>
      </c>
      <c r="D6" s="18">
        <v>4889.63</v>
      </c>
      <c r="E6" s="30">
        <v>0</v>
      </c>
      <c r="F6" s="18">
        <v>0</v>
      </c>
      <c r="G6" s="18">
        <v>0</v>
      </c>
      <c r="H6" s="18">
        <v>0</v>
      </c>
      <c r="I6" s="25">
        <v>0</v>
      </c>
    </row>
    <row r="7" s="1" customFormat="1" ht="27" customHeight="1" spans="1:9">
      <c r="A7" s="16" t="s">
        <v>2703</v>
      </c>
      <c r="B7" s="17">
        <f t="shared" ref="B7:B22" si="0">(C7+D7+E7+F7+G7+H7+I7)</f>
        <v>1181.14</v>
      </c>
      <c r="C7" s="17">
        <v>0</v>
      </c>
      <c r="D7" s="18">
        <v>1181.14</v>
      </c>
      <c r="E7" s="30">
        <v>0</v>
      </c>
      <c r="F7" s="18">
        <v>0</v>
      </c>
      <c r="G7" s="18">
        <v>0</v>
      </c>
      <c r="H7" s="18">
        <v>0</v>
      </c>
      <c r="I7" s="25">
        <v>0</v>
      </c>
    </row>
    <row r="8" s="1" customFormat="1" ht="27" customHeight="1" spans="1:9">
      <c r="A8" s="16" t="s">
        <v>2704</v>
      </c>
      <c r="B8" s="17">
        <f t="shared" si="0"/>
        <v>659.84</v>
      </c>
      <c r="C8" s="17">
        <v>0</v>
      </c>
      <c r="D8" s="18">
        <v>659.84</v>
      </c>
      <c r="E8" s="30">
        <v>0</v>
      </c>
      <c r="F8" s="18">
        <v>0</v>
      </c>
      <c r="G8" s="18">
        <v>0</v>
      </c>
      <c r="H8" s="18">
        <v>0</v>
      </c>
      <c r="I8" s="25">
        <v>0</v>
      </c>
    </row>
    <row r="9" s="1" customFormat="1" ht="27" customHeight="1" spans="1:9">
      <c r="A9" s="19" t="s">
        <v>2705</v>
      </c>
      <c r="B9" s="17">
        <f t="shared" si="0"/>
        <v>87.13</v>
      </c>
      <c r="C9" s="17">
        <v>0</v>
      </c>
      <c r="D9" s="18">
        <v>87.13</v>
      </c>
      <c r="E9" s="30">
        <v>0</v>
      </c>
      <c r="F9" s="18">
        <v>0</v>
      </c>
      <c r="G9" s="18">
        <v>0</v>
      </c>
      <c r="H9" s="18"/>
      <c r="I9" s="25">
        <v>0</v>
      </c>
    </row>
    <row r="10" s="1" customFormat="1" ht="27" customHeight="1" spans="1:9">
      <c r="A10" s="19" t="s">
        <v>2706</v>
      </c>
      <c r="B10" s="17">
        <f t="shared" si="0"/>
        <v>290.2</v>
      </c>
      <c r="C10" s="17">
        <v>0</v>
      </c>
      <c r="D10" s="18">
        <v>290.2</v>
      </c>
      <c r="E10" s="31"/>
      <c r="F10" s="32"/>
      <c r="G10" s="18"/>
      <c r="H10" s="18"/>
      <c r="I10" s="18"/>
    </row>
    <row r="11" s="1" customFormat="1" ht="27" customHeight="1" spans="1:9">
      <c r="A11" s="19" t="s">
        <v>2707</v>
      </c>
      <c r="B11" s="17">
        <f t="shared" si="0"/>
        <v>41.05</v>
      </c>
      <c r="C11" s="17">
        <v>0</v>
      </c>
      <c r="D11" s="18">
        <v>41.05</v>
      </c>
      <c r="E11" s="30">
        <v>0</v>
      </c>
      <c r="F11" s="18">
        <v>0</v>
      </c>
      <c r="G11" s="18"/>
      <c r="H11" s="18"/>
      <c r="I11" s="18">
        <v>0</v>
      </c>
    </row>
    <row r="12" s="1" customFormat="1" ht="27" customHeight="1" spans="1:9">
      <c r="A12" s="19" t="s">
        <v>2708</v>
      </c>
      <c r="B12" s="17">
        <f t="shared" si="0"/>
        <v>0</v>
      </c>
      <c r="C12" s="17">
        <v>0</v>
      </c>
      <c r="D12" s="17">
        <v>0</v>
      </c>
      <c r="E12" s="30">
        <v>0</v>
      </c>
      <c r="F12" s="18">
        <v>0</v>
      </c>
      <c r="G12" s="18">
        <v>0</v>
      </c>
      <c r="H12" s="18">
        <v>0</v>
      </c>
      <c r="I12" s="18">
        <v>0</v>
      </c>
    </row>
    <row r="13" s="1" customFormat="1" ht="27" customHeight="1" spans="1:9">
      <c r="A13" s="19" t="s">
        <v>2709</v>
      </c>
      <c r="B13" s="17">
        <f t="shared" si="0"/>
        <v>0</v>
      </c>
      <c r="C13" s="17">
        <v>0</v>
      </c>
      <c r="D13" s="17">
        <v>0</v>
      </c>
      <c r="E13" s="30"/>
      <c r="F13" s="18"/>
      <c r="G13" s="18"/>
      <c r="H13" s="18"/>
      <c r="I13" s="18"/>
    </row>
    <row r="14" s="1" customFormat="1" ht="27" customHeight="1" spans="1:9">
      <c r="A14" s="19" t="s">
        <v>2710</v>
      </c>
      <c r="B14" s="17">
        <f t="shared" si="0"/>
        <v>0</v>
      </c>
      <c r="C14" s="17">
        <v>0</v>
      </c>
      <c r="D14" s="17">
        <v>0</v>
      </c>
      <c r="E14" s="30"/>
      <c r="F14" s="18"/>
      <c r="G14" s="18"/>
      <c r="H14" s="18"/>
      <c r="I14" s="18"/>
    </row>
    <row r="15" s="1" customFormat="1" ht="27" customHeight="1" spans="1:9">
      <c r="A15" s="16" t="s">
        <v>2711</v>
      </c>
      <c r="B15" s="17">
        <f t="shared" si="0"/>
        <v>3601.62</v>
      </c>
      <c r="C15" s="17">
        <v>0</v>
      </c>
      <c r="D15" s="18">
        <v>3601.62</v>
      </c>
      <c r="E15" s="30">
        <v>0</v>
      </c>
      <c r="F15" s="18">
        <v>0</v>
      </c>
      <c r="G15" s="18">
        <v>0</v>
      </c>
      <c r="H15" s="18">
        <v>0</v>
      </c>
      <c r="I15" s="18">
        <v>0</v>
      </c>
    </row>
    <row r="16" s="1" customFormat="1" ht="27" customHeight="1" spans="1:9">
      <c r="A16" s="16" t="s">
        <v>2712</v>
      </c>
      <c r="B16" s="17">
        <f t="shared" si="0"/>
        <v>3566.92</v>
      </c>
      <c r="C16" s="17">
        <v>0</v>
      </c>
      <c r="D16" s="18">
        <v>3566.92</v>
      </c>
      <c r="E16" s="30">
        <v>0</v>
      </c>
      <c r="F16" s="18">
        <v>0</v>
      </c>
      <c r="G16" s="18">
        <v>0</v>
      </c>
      <c r="H16" s="18">
        <v>0</v>
      </c>
      <c r="I16" s="18">
        <v>0</v>
      </c>
    </row>
    <row r="17" s="1" customFormat="1" ht="27" customHeight="1" spans="1:9">
      <c r="A17" s="16" t="s">
        <v>2713</v>
      </c>
      <c r="B17" s="17">
        <f t="shared" si="0"/>
        <v>34.7</v>
      </c>
      <c r="C17" s="17">
        <v>0</v>
      </c>
      <c r="D17" s="18">
        <v>34.7</v>
      </c>
      <c r="E17" s="30">
        <v>0</v>
      </c>
      <c r="F17" s="18">
        <v>0</v>
      </c>
      <c r="G17" s="18"/>
      <c r="H17" s="18"/>
      <c r="I17" s="18">
        <v>0</v>
      </c>
    </row>
    <row r="18" s="1" customFormat="1" ht="27" customHeight="1" spans="1:9">
      <c r="A18" s="19" t="s">
        <v>2714</v>
      </c>
      <c r="B18" s="17">
        <f t="shared" si="0"/>
        <v>0</v>
      </c>
      <c r="C18" s="17">
        <v>0</v>
      </c>
      <c r="D18" s="17">
        <v>0</v>
      </c>
      <c r="E18" s="30">
        <v>0</v>
      </c>
      <c r="F18" s="18">
        <v>0</v>
      </c>
      <c r="G18" s="18">
        <v>0</v>
      </c>
      <c r="H18" s="18">
        <v>0</v>
      </c>
      <c r="I18" s="18">
        <v>0</v>
      </c>
    </row>
    <row r="19" s="1" customFormat="1" ht="27" customHeight="1" spans="1:9">
      <c r="A19" s="19" t="s">
        <v>2715</v>
      </c>
      <c r="B19" s="17">
        <f t="shared" si="0"/>
        <v>0</v>
      </c>
      <c r="C19" s="17">
        <v>0</v>
      </c>
      <c r="D19" s="17">
        <v>0</v>
      </c>
      <c r="E19" s="30"/>
      <c r="F19" s="18"/>
      <c r="G19" s="18"/>
      <c r="H19" s="18"/>
      <c r="I19" s="18"/>
    </row>
    <row r="20" s="1" customFormat="1" ht="27" customHeight="1" spans="1:9">
      <c r="A20" s="19" t="s">
        <v>2716</v>
      </c>
      <c r="B20" s="17">
        <f t="shared" si="0"/>
        <v>0</v>
      </c>
      <c r="C20" s="17">
        <v>0</v>
      </c>
      <c r="D20" s="17">
        <v>0</v>
      </c>
      <c r="E20" s="30"/>
      <c r="F20" s="18"/>
      <c r="G20" s="18"/>
      <c r="H20" s="18"/>
      <c r="I20" s="18"/>
    </row>
    <row r="21" s="1" customFormat="1" ht="27" customHeight="1" spans="1:9">
      <c r="A21" s="20" t="s">
        <v>2717</v>
      </c>
      <c r="B21" s="17">
        <f t="shared" si="0"/>
        <v>1287.74</v>
      </c>
      <c r="C21" s="17">
        <v>0</v>
      </c>
      <c r="D21" s="18">
        <v>1287.74</v>
      </c>
      <c r="E21" s="30">
        <v>0</v>
      </c>
      <c r="F21" s="18">
        <v>0</v>
      </c>
      <c r="G21" s="18">
        <v>0</v>
      </c>
      <c r="H21" s="18">
        <v>0</v>
      </c>
      <c r="I21" s="25">
        <v>0</v>
      </c>
    </row>
    <row r="22" s="1" customFormat="1" ht="27" customHeight="1" spans="1:9">
      <c r="A22" s="16" t="s">
        <v>2718</v>
      </c>
      <c r="B22" s="17">
        <f t="shared" si="0"/>
        <v>12947.52</v>
      </c>
      <c r="C22" s="17">
        <v>0</v>
      </c>
      <c r="D22" s="18">
        <v>12947.52</v>
      </c>
      <c r="E22" s="30">
        <v>0</v>
      </c>
      <c r="F22" s="18">
        <v>0</v>
      </c>
      <c r="G22" s="18">
        <v>0</v>
      </c>
      <c r="H22" s="18">
        <v>0</v>
      </c>
      <c r="I22" s="25">
        <v>0</v>
      </c>
    </row>
    <row r="23" s="1" customFormat="1" ht="27" customHeight="1" spans="1:9">
      <c r="A23" s="7"/>
      <c r="B23" s="21"/>
      <c r="C23" s="21"/>
      <c r="D23" s="22"/>
      <c r="E23" s="21"/>
      <c r="F23" s="21"/>
      <c r="G23" s="21"/>
      <c r="H23" s="21"/>
      <c r="I23" s="26"/>
    </row>
  </sheetData>
  <mergeCells count="1">
    <mergeCell ref="A2:I2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27F92C"/>
  </sheetPr>
  <dimension ref="A1:I17"/>
  <sheetViews>
    <sheetView zoomScale="90" zoomScaleNormal="90" workbookViewId="0">
      <selection activeCell="I3" sqref="I3"/>
    </sheetView>
  </sheetViews>
  <sheetFormatPr defaultColWidth="8" defaultRowHeight="13.5"/>
  <cols>
    <col min="1" max="1" width="46.625" style="2"/>
    <col min="2" max="2" width="27.4416666666667" style="2"/>
    <col min="3" max="3" width="17.7333333333333" style="2"/>
    <col min="4" max="4" width="18.7333333333333" style="2"/>
    <col min="5" max="5" width="21.6416666666667" style="2"/>
    <col min="6" max="6" width="23.425" style="2"/>
    <col min="7" max="8" width="17.5083333333333" style="2"/>
    <col min="9" max="9" width="18.4" style="2"/>
    <col min="10" max="16384" width="8" style="1"/>
  </cols>
  <sheetData>
    <row r="1" s="1" customFormat="1" ht="21" customHeight="1" spans="1:9">
      <c r="A1" s="2" t="s">
        <v>2719</v>
      </c>
      <c r="B1" s="2"/>
      <c r="C1" s="2"/>
      <c r="D1" s="2"/>
      <c r="E1" s="2"/>
      <c r="F1" s="2"/>
      <c r="G1" s="2"/>
      <c r="H1" s="2"/>
      <c r="I1" s="2"/>
    </row>
    <row r="2" s="1" customFormat="1" ht="45" customHeight="1" spans="1:9">
      <c r="A2" s="3" t="s">
        <v>2720</v>
      </c>
      <c r="B2" s="4"/>
      <c r="C2" s="4"/>
      <c r="D2" s="5"/>
      <c r="E2" s="4"/>
      <c r="F2" s="4"/>
      <c r="G2" s="4"/>
      <c r="H2" s="4"/>
      <c r="I2" s="4"/>
    </row>
    <row r="3" s="1" customFormat="1" ht="19.8" customHeight="1" spans="1:9">
      <c r="A3" s="6"/>
      <c r="B3" s="6"/>
      <c r="C3" s="6"/>
      <c r="D3" s="7"/>
      <c r="E3" s="6"/>
      <c r="F3" s="6"/>
      <c r="G3" s="6"/>
      <c r="H3" s="6"/>
      <c r="I3" s="23" t="s">
        <v>2721</v>
      </c>
    </row>
    <row r="4" s="1" customFormat="1" ht="19.8" customHeight="1" spans="1:9">
      <c r="A4" s="8" t="s">
        <v>2601</v>
      </c>
      <c r="B4" s="8"/>
      <c r="C4" s="9"/>
      <c r="D4" s="10"/>
      <c r="E4" s="8"/>
      <c r="F4" s="8"/>
      <c r="G4" s="8"/>
      <c r="H4" s="8"/>
      <c r="I4" s="24" t="s">
        <v>2</v>
      </c>
    </row>
    <row r="5" s="1" customFormat="1" ht="39.6" customHeight="1" spans="1:9">
      <c r="A5" s="11" t="s">
        <v>2694</v>
      </c>
      <c r="B5" s="12" t="s">
        <v>88</v>
      </c>
      <c r="C5" s="13" t="s">
        <v>2695</v>
      </c>
      <c r="D5" s="13" t="s">
        <v>2696</v>
      </c>
      <c r="E5" s="14" t="s">
        <v>2697</v>
      </c>
      <c r="F5" s="15" t="s">
        <v>2698</v>
      </c>
      <c r="G5" s="15" t="s">
        <v>2699</v>
      </c>
      <c r="H5" s="15" t="s">
        <v>2700</v>
      </c>
      <c r="I5" s="12" t="s">
        <v>2701</v>
      </c>
    </row>
    <row r="6" s="1" customFormat="1" ht="27" customHeight="1" spans="1:9">
      <c r="A6" s="20" t="s">
        <v>2702</v>
      </c>
      <c r="B6" s="17">
        <f>C6+D6+E6+F6+G6+H6+I6</f>
        <v>4889.36</v>
      </c>
      <c r="C6" s="27"/>
      <c r="D6" s="18">
        <v>4889.36</v>
      </c>
      <c r="E6" s="18">
        <v>0</v>
      </c>
      <c r="F6" s="18">
        <v>0</v>
      </c>
      <c r="G6" s="18">
        <v>0</v>
      </c>
      <c r="H6" s="18">
        <v>0</v>
      </c>
      <c r="I6" s="25">
        <v>0</v>
      </c>
    </row>
    <row r="7" s="1" customFormat="1" ht="27" customHeight="1" spans="1:9">
      <c r="A7" s="16" t="s">
        <v>2703</v>
      </c>
      <c r="B7" s="17">
        <f t="shared" ref="B7:B16" si="0">C7+D7+E7+F7+G7+H7+I7</f>
        <v>1181.14</v>
      </c>
      <c r="C7" s="17"/>
      <c r="D7" s="18">
        <v>1181.14</v>
      </c>
      <c r="E7" s="18">
        <v>0</v>
      </c>
      <c r="F7" s="18">
        <v>0</v>
      </c>
      <c r="G7" s="18">
        <v>0</v>
      </c>
      <c r="H7" s="18">
        <v>0</v>
      </c>
      <c r="I7" s="25">
        <v>0</v>
      </c>
    </row>
    <row r="8" s="1" customFormat="1" ht="27" customHeight="1" spans="1:9">
      <c r="A8" s="16" t="s">
        <v>2704</v>
      </c>
      <c r="B8" s="17">
        <f t="shared" si="0"/>
        <v>659.84</v>
      </c>
      <c r="C8" s="17"/>
      <c r="D8" s="18">
        <v>659.84</v>
      </c>
      <c r="E8" s="18">
        <v>0</v>
      </c>
      <c r="F8" s="18">
        <v>0</v>
      </c>
      <c r="G8" s="18">
        <v>0</v>
      </c>
      <c r="H8" s="18">
        <v>0</v>
      </c>
      <c r="I8" s="25">
        <v>0</v>
      </c>
    </row>
    <row r="9" s="1" customFormat="1" ht="27" customHeight="1" spans="1:9">
      <c r="A9" s="19" t="s">
        <v>2705</v>
      </c>
      <c r="B9" s="17">
        <f t="shared" si="0"/>
        <v>87.13</v>
      </c>
      <c r="C9" s="17"/>
      <c r="D9" s="18">
        <v>87.13</v>
      </c>
      <c r="E9" s="18">
        <v>0</v>
      </c>
      <c r="F9" s="18">
        <v>0</v>
      </c>
      <c r="G9" s="18">
        <v>0</v>
      </c>
      <c r="H9" s="18">
        <v>0</v>
      </c>
      <c r="I9" s="25">
        <v>0</v>
      </c>
    </row>
    <row r="10" s="1" customFormat="1" ht="27" customHeight="1" spans="1:9">
      <c r="A10" s="19" t="s">
        <v>2706</v>
      </c>
      <c r="B10" s="17">
        <f t="shared" si="0"/>
        <v>290.2</v>
      </c>
      <c r="C10" s="17"/>
      <c r="D10" s="18">
        <v>290.2</v>
      </c>
      <c r="E10" s="28"/>
      <c r="F10" s="18"/>
      <c r="G10" s="18"/>
      <c r="H10" s="18"/>
      <c r="I10" s="18"/>
    </row>
    <row r="11" s="1" customFormat="1" ht="27" customHeight="1" spans="1:9">
      <c r="A11" s="19" t="s">
        <v>2707</v>
      </c>
      <c r="B11" s="17">
        <f t="shared" si="0"/>
        <v>41.05</v>
      </c>
      <c r="C11" s="17"/>
      <c r="D11" s="18">
        <v>41.05</v>
      </c>
      <c r="E11" s="18">
        <v>0</v>
      </c>
      <c r="F11" s="18">
        <v>0</v>
      </c>
      <c r="G11" s="18"/>
      <c r="H11" s="18"/>
      <c r="I11" s="18">
        <v>0</v>
      </c>
    </row>
    <row r="12" s="1" customFormat="1" ht="27" customHeight="1" spans="1:9">
      <c r="A12" s="19" t="s">
        <v>2708</v>
      </c>
      <c r="B12" s="17"/>
      <c r="C12" s="17"/>
      <c r="D12" s="18"/>
      <c r="E12" s="18">
        <v>0</v>
      </c>
      <c r="F12" s="18">
        <v>0</v>
      </c>
      <c r="G12" s="18">
        <v>0</v>
      </c>
      <c r="H12" s="18">
        <v>0</v>
      </c>
      <c r="I12" s="18">
        <v>0</v>
      </c>
    </row>
    <row r="13" s="1" customFormat="1" ht="27" customHeight="1" spans="1:9">
      <c r="A13" s="19" t="s">
        <v>2709</v>
      </c>
      <c r="B13" s="17"/>
      <c r="C13" s="17"/>
      <c r="D13" s="29"/>
      <c r="E13" s="18"/>
      <c r="F13" s="18"/>
      <c r="G13" s="18"/>
      <c r="H13" s="18"/>
      <c r="I13" s="18"/>
    </row>
    <row r="14" s="1" customFormat="1" ht="27" customHeight="1" spans="1:9">
      <c r="A14" s="19" t="s">
        <v>2710</v>
      </c>
      <c r="B14" s="17"/>
      <c r="C14" s="17"/>
      <c r="D14" s="18"/>
      <c r="E14" s="18"/>
      <c r="F14" s="18"/>
      <c r="G14" s="18"/>
      <c r="H14" s="18"/>
      <c r="I14" s="18"/>
    </row>
    <row r="15" s="1" customFormat="1" ht="27" customHeight="1" spans="1:9">
      <c r="A15" s="20" t="s">
        <v>2722</v>
      </c>
      <c r="B15" s="17">
        <f t="shared" si="0"/>
        <v>116597.78</v>
      </c>
      <c r="C15" s="17"/>
      <c r="D15" s="18">
        <v>116597.78</v>
      </c>
      <c r="E15" s="18">
        <v>0</v>
      </c>
      <c r="F15" s="18">
        <v>0</v>
      </c>
      <c r="G15" s="18">
        <v>0</v>
      </c>
      <c r="H15" s="18">
        <v>0</v>
      </c>
      <c r="I15" s="25">
        <v>0</v>
      </c>
    </row>
    <row r="16" s="1" customFormat="1" ht="27" customHeight="1" spans="1:9">
      <c r="A16" s="16" t="s">
        <v>2723</v>
      </c>
      <c r="B16" s="17">
        <f t="shared" si="0"/>
        <v>0</v>
      </c>
      <c r="C16" s="17"/>
      <c r="D16" s="18"/>
      <c r="E16" s="18">
        <v>0</v>
      </c>
      <c r="F16" s="18">
        <v>0</v>
      </c>
      <c r="G16" s="18">
        <v>0</v>
      </c>
      <c r="H16" s="18">
        <v>0</v>
      </c>
      <c r="I16" s="25">
        <v>0</v>
      </c>
    </row>
    <row r="17" s="1" customFormat="1" ht="27" customHeight="1" spans="1:9">
      <c r="A17" s="7"/>
      <c r="B17" s="21"/>
      <c r="C17" s="21"/>
      <c r="D17" s="22"/>
      <c r="E17" s="21"/>
      <c r="F17" s="21"/>
      <c r="G17" s="21"/>
      <c r="H17" s="21"/>
      <c r="I17" s="26"/>
    </row>
  </sheetData>
  <mergeCells count="1">
    <mergeCell ref="A2:I2"/>
  </mergeCells>
  <pageMargins left="0.698611111111111" right="0.698611111111111" top="0.75" bottom="0.75" header="0.3" footer="0.3"/>
  <pageSetup paperSize="9" orientation="portrait"/>
  <headerFooter alignWithMargins="0" scaleWithDoc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27F92C"/>
  </sheetPr>
  <dimension ref="A1:I14"/>
  <sheetViews>
    <sheetView workbookViewId="0">
      <selection activeCell="H7" sqref="H7"/>
    </sheetView>
  </sheetViews>
  <sheetFormatPr defaultColWidth="8" defaultRowHeight="13.5"/>
  <cols>
    <col min="1" max="1" width="46.625" style="2"/>
    <col min="2" max="2" width="27.4416666666667" style="2"/>
    <col min="3" max="3" width="17.7333333333333" style="2"/>
    <col min="4" max="4" width="18.7333333333333" style="2"/>
    <col min="5" max="5" width="21.6416666666667" style="2"/>
    <col min="6" max="6" width="23.425" style="2"/>
    <col min="7" max="8" width="17.5083333333333" style="2"/>
    <col min="9" max="9" width="18.4" style="2"/>
    <col min="10" max="16384" width="8" style="1"/>
  </cols>
  <sheetData>
    <row r="1" s="1" customFormat="1" ht="21" customHeight="1" spans="1:9">
      <c r="A1" s="2" t="s">
        <v>2724</v>
      </c>
      <c r="B1" s="2"/>
      <c r="C1" s="2"/>
      <c r="D1" s="2"/>
      <c r="E1" s="2"/>
      <c r="F1" s="2"/>
      <c r="G1" s="2"/>
      <c r="H1" s="2"/>
      <c r="I1" s="2"/>
    </row>
    <row r="2" s="1" customFormat="1" ht="45" customHeight="1" spans="1:9">
      <c r="A2" s="3" t="s">
        <v>2725</v>
      </c>
      <c r="B2" s="4"/>
      <c r="C2" s="4"/>
      <c r="D2" s="5"/>
      <c r="E2" s="4"/>
      <c r="F2" s="4"/>
      <c r="G2" s="4"/>
      <c r="H2" s="4"/>
      <c r="I2" s="4"/>
    </row>
    <row r="3" s="1" customFormat="1" ht="19.8" customHeight="1" spans="1:9">
      <c r="A3" s="6"/>
      <c r="B3" s="6"/>
      <c r="C3" s="6"/>
      <c r="D3" s="7"/>
      <c r="E3" s="6"/>
      <c r="F3" s="6"/>
      <c r="G3" s="6"/>
      <c r="H3" s="6"/>
      <c r="I3" s="23" t="s">
        <v>2726</v>
      </c>
    </row>
    <row r="4" s="1" customFormat="1" ht="19.8" customHeight="1" spans="1:9">
      <c r="A4" s="8" t="s">
        <v>2601</v>
      </c>
      <c r="B4" s="8"/>
      <c r="C4" s="9"/>
      <c r="D4" s="10"/>
      <c r="E4" s="8"/>
      <c r="F4" s="8"/>
      <c r="G4" s="8"/>
      <c r="H4" s="8"/>
      <c r="I4" s="24" t="s">
        <v>2</v>
      </c>
    </row>
    <row r="5" s="1" customFormat="1" ht="39.6" customHeight="1" spans="1:9">
      <c r="A5" s="11" t="s">
        <v>2694</v>
      </c>
      <c r="B5" s="12" t="s">
        <v>88</v>
      </c>
      <c r="C5" s="13" t="s">
        <v>2695</v>
      </c>
      <c r="D5" s="13" t="s">
        <v>2696</v>
      </c>
      <c r="E5" s="14" t="s">
        <v>2697</v>
      </c>
      <c r="F5" s="15" t="s">
        <v>2698</v>
      </c>
      <c r="G5" s="15" t="s">
        <v>2699</v>
      </c>
      <c r="H5" s="15" t="s">
        <v>2700</v>
      </c>
      <c r="I5" s="12" t="s">
        <v>2701</v>
      </c>
    </row>
    <row r="6" s="1" customFormat="1" ht="27" customHeight="1" spans="1:9">
      <c r="A6" s="16" t="s">
        <v>2711</v>
      </c>
      <c r="B6" s="17">
        <f>(C6+D6+E6+F6+G6+H6+I6)</f>
        <v>3601.62</v>
      </c>
      <c r="C6" s="17"/>
      <c r="D6" s="18">
        <v>3601.62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</row>
    <row r="7" s="1" customFormat="1" ht="27" customHeight="1" spans="1:9">
      <c r="A7" s="16" t="s">
        <v>2712</v>
      </c>
      <c r="B7" s="17">
        <f t="shared" ref="B7:B13" si="0">(C7+D7+E7+F7+G7+H7+I7)</f>
        <v>3566.92</v>
      </c>
      <c r="C7" s="17"/>
      <c r="D7" s="18">
        <v>3566.92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</row>
    <row r="8" s="1" customFormat="1" ht="27" customHeight="1" spans="1:9">
      <c r="A8" s="16" t="s">
        <v>2713</v>
      </c>
      <c r="B8" s="17">
        <f t="shared" si="0"/>
        <v>34.7</v>
      </c>
      <c r="C8" s="17"/>
      <c r="D8" s="18">
        <v>34.7</v>
      </c>
      <c r="E8" s="18">
        <v>0</v>
      </c>
      <c r="F8" s="18">
        <v>0</v>
      </c>
      <c r="G8" s="18"/>
      <c r="H8" s="18"/>
      <c r="I8" s="18">
        <v>0</v>
      </c>
    </row>
    <row r="9" s="1" customFormat="1" ht="27" customHeight="1" spans="1:9">
      <c r="A9" s="19" t="s">
        <v>2714</v>
      </c>
      <c r="B9" s="17"/>
      <c r="C9" s="17"/>
      <c r="D9" s="18"/>
      <c r="E9" s="18">
        <v>0</v>
      </c>
      <c r="F9" s="18">
        <v>0</v>
      </c>
      <c r="G9" s="18">
        <v>0</v>
      </c>
      <c r="H9" s="18">
        <v>0</v>
      </c>
      <c r="I9" s="18">
        <v>0</v>
      </c>
    </row>
    <row r="10" s="1" customFormat="1" ht="27" customHeight="1" spans="1:9">
      <c r="A10" s="19" t="s">
        <v>2715</v>
      </c>
      <c r="B10" s="17"/>
      <c r="C10" s="17"/>
      <c r="D10" s="18"/>
      <c r="E10" s="18"/>
      <c r="F10" s="18"/>
      <c r="G10" s="18"/>
      <c r="H10" s="18"/>
      <c r="I10" s="18"/>
    </row>
    <row r="11" s="1" customFormat="1" ht="27" customHeight="1" spans="1:9">
      <c r="A11" s="19" t="s">
        <v>2716</v>
      </c>
      <c r="B11" s="17"/>
      <c r="C11" s="17"/>
      <c r="D11" s="18"/>
      <c r="E11" s="18"/>
      <c r="F11" s="18"/>
      <c r="G11" s="18"/>
      <c r="H11" s="18"/>
      <c r="I11" s="18"/>
    </row>
    <row r="12" s="1" customFormat="1" ht="27" customHeight="1" spans="1:9">
      <c r="A12" s="20" t="s">
        <v>2717</v>
      </c>
      <c r="B12" s="17">
        <f t="shared" si="0"/>
        <v>1287.74</v>
      </c>
      <c r="C12" s="17"/>
      <c r="D12" s="18">
        <v>1287.74</v>
      </c>
      <c r="E12" s="18">
        <v>0</v>
      </c>
      <c r="F12" s="18">
        <v>0</v>
      </c>
      <c r="G12" s="18">
        <v>0</v>
      </c>
      <c r="H12" s="18">
        <v>0</v>
      </c>
      <c r="I12" s="25">
        <v>0</v>
      </c>
    </row>
    <row r="13" s="1" customFormat="1" ht="27" customHeight="1" spans="1:9">
      <c r="A13" s="16" t="s">
        <v>2718</v>
      </c>
      <c r="B13" s="17">
        <f t="shared" si="0"/>
        <v>12947.52</v>
      </c>
      <c r="C13" s="17"/>
      <c r="D13" s="18">
        <v>12947.52</v>
      </c>
      <c r="E13" s="18">
        <v>0</v>
      </c>
      <c r="F13" s="18">
        <v>0</v>
      </c>
      <c r="G13" s="18">
        <v>0</v>
      </c>
      <c r="H13" s="18">
        <v>0</v>
      </c>
      <c r="I13" s="25">
        <v>0</v>
      </c>
    </row>
    <row r="14" s="1" customFormat="1" ht="27" customHeight="1" spans="1:9">
      <c r="A14" s="7"/>
      <c r="B14" s="21"/>
      <c r="C14" s="21"/>
      <c r="D14" s="22"/>
      <c r="E14" s="21"/>
      <c r="F14" s="21"/>
      <c r="G14" s="21"/>
      <c r="H14" s="21"/>
      <c r="I14" s="26"/>
    </row>
  </sheetData>
  <mergeCells count="1">
    <mergeCell ref="A2:I2"/>
  </mergeCells>
  <pageMargins left="0.698611111111111" right="0.698611111111111" top="0.75" bottom="0.75" header="0.3" footer="0.3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15" master="" otherUserPermission="visible"/>
  <rangeList sheetStid="316" master="" otherUserPermission="visible"/>
  <rangeList sheetStid="317" master="" otherUserPermission="visible"/>
  <rangeList sheetStid="371" master="" otherUserPermission="visible"/>
  <rangeList sheetStid="308" master="" otherUserPermission="visible"/>
  <rangeList sheetStid="238" master="" otherUserPermission="visible">
    <arrUserId title="区域13" rangeCreator="" othersAccessPermission="edit"/>
    <arrUserId title="区域12" rangeCreator="" othersAccessPermission="edit"/>
    <arrUserId title="区域11" rangeCreator="" othersAccessPermission="edit"/>
    <arrUserId title="区域10" rangeCreator="" othersAccessPermission="edit"/>
    <arrUserId title="区域9" rangeCreator="" othersAccessPermission="edit"/>
    <arrUserId title="区域8" rangeCreator="" othersAccessPermission="edit"/>
    <arrUserId title="区域7" rangeCreator="" othersAccessPermission="edit"/>
    <arrUserId title="区域6" rangeCreator="" othersAccessPermission="edit"/>
    <arrUserId title="区域5" rangeCreator="" othersAccessPermission="edit"/>
    <arrUserId title="区域4" rangeCreator="" othersAccessPermission="edit"/>
    <arrUserId title="区域3" rangeCreator="" othersAccessPermission="edit"/>
    <arrUserId title="区域2" rangeCreator="" othersAccessPermission="edit"/>
    <arrUserId title="区域1" rangeCreator="" othersAccessPermission="edit"/>
  </rangeList>
  <rangeList sheetStid="267" master="" otherUserPermission="visible"/>
  <rangeList sheetStid="370" master="" otherUserPermission="visible"/>
  <rangeList sheetStid="358" master="" otherUserPermission="visible"/>
  <rangeList sheetStid="330" master="" otherUserPermission="visible">
    <arrUserId title="区域1_1_1_1_1" rangeCreator="" othersAccessPermission="edit"/>
    <arrUserId title="区域1_3_1_1" rangeCreator="" othersAccessPermission="edit"/>
    <arrUserId title="区域2_12_1_1" rangeCreator="" othersAccessPermission="edit"/>
    <arrUserId title="区域2_19_1_1" rangeCreator="" othersAccessPermission="edit"/>
    <arrUserId title="区域2_5_1_1_1" rangeCreator="" othersAccessPermission="edit"/>
    <arrUserId title="区域2_6_1_1_1" rangeCreator="" othersAccessPermission="edit"/>
  </rangeList>
  <rangeList sheetStid="359" master="" otherUserPermission="visible">
    <arrUserId title="区域2_1_3_1" rangeCreator="" othersAccessPermission="edit"/>
    <arrUserId title="区域2_20_1" rangeCreator="" othersAccessPermission="edit"/>
    <arrUserId title="区域2_2_3_1" rangeCreator="" othersAccessPermission="edit"/>
    <arrUserId title="区域2_3_1_1" rangeCreator="" othersAccessPermission="edit"/>
    <arrUserId title="区域2_4_1_1" rangeCreator="" othersAccessPermission="edit"/>
    <arrUserId title="区域2_5_1_1" rangeCreator="" othersAccessPermission="edit"/>
    <arrUserId title="区域2_6_1_1" rangeCreator="" othersAccessPermission="edit"/>
    <arrUserId title="区域2_7_1_1" rangeCreator="" othersAccessPermission="edit"/>
    <arrUserId title="区域2_9_1_1" rangeCreator="" othersAccessPermission="edit"/>
    <arrUserId title="区域2_8_1_1" rangeCreator="" othersAccessPermission="edit"/>
    <arrUserId title="区域2_10_1_1" rangeCreator="" othersAccessPermission="edit"/>
    <arrUserId title="区域2_1_1_1_1" rangeCreator="" othersAccessPermission="edit"/>
    <arrUserId title="区域2_2_1_1_1" rangeCreator="" othersAccessPermission="edit"/>
    <arrUserId title="区域1_3_1_1" rangeCreator="" othersAccessPermission="edit"/>
    <arrUserId title="区域2_12_1_1" rangeCreator="" othersAccessPermission="edit"/>
    <arrUserId title="区域2_13_1_1" rangeCreator="" othersAccessPermission="edit"/>
    <arrUserId title="区域2_1_2_1_1" rangeCreator="" othersAccessPermission="edit"/>
    <arrUserId title="区域2_14_1_1" rangeCreator="" othersAccessPermission="edit"/>
    <arrUserId title="区域2_15_1_1" rangeCreator="" othersAccessPermission="edit"/>
    <arrUserId title="区域2_16_1_1" rangeCreator="" othersAccessPermission="edit"/>
    <arrUserId title="区域2_17_1_1" rangeCreator="" othersAccessPermission="edit"/>
    <arrUserId title="区域2_18_1_1" rangeCreator="" othersAccessPermission="edit"/>
    <arrUserId title="区域2_2_2_1_1" rangeCreator="" othersAccessPermission="edit"/>
    <arrUserId title="区域2_19_1_1" rangeCreator="" othersAccessPermission="edit"/>
    <arrUserId title="区域1_1_2_1" rangeCreator="" othersAccessPermission="edit"/>
  </rangeList>
  <rangeList sheetStid="328" master="" otherUserPermission="visible"/>
  <rangeList sheetStid="275" master="" otherUserPermission="visible"/>
  <rangeList sheetStid="276" master="" otherUserPermission="visible"/>
  <rangeList sheetStid="320" master="" otherUserPermission="visible">
    <arrUserId title="区域3" rangeCreator="" othersAccessPermission="edit"/>
    <arrUserId title="区域2" rangeCreator="" othersAccessPermission="edit"/>
    <arrUserId title="区域1" rangeCreator="" othersAccessPermission="edit"/>
    <arrUserId title="区域1_1" rangeCreator="" othersAccessPermission="edit"/>
    <arrUserId title="区域2_1_1" rangeCreator="" othersAccessPermission="edit"/>
    <arrUserId title="区域2_2" rangeCreator="" othersAccessPermission="edit"/>
  </rangeList>
  <rangeList sheetStid="306" master="" otherUserPermission="visible">
    <arrUserId title="区域1_1" rangeCreator="" othersAccessPermission="edit"/>
  </rangeList>
  <rangeList sheetStid="307" master="" otherUserPermission="visible"/>
  <rangeList sheetStid="372" master="" otherUserPermission="visible">
    <arrUserId title="区域1_1_2" rangeCreator="" othersAccessPermission="edit"/>
  </rangeList>
  <rangeList sheetStid="217" master="" otherUserPermission="visible"/>
  <rangeList sheetStid="241" master="" otherUserPermission="visible"/>
  <rangeList sheetStid="360" master="" otherUserPermission="visible"/>
  <rangeList sheetStid="277" master="" otherUserPermission="visible"/>
  <rangeList sheetStid="278" master="" otherUserPermission="visible"/>
  <rangeList sheetStid="257" master="" otherUserPermission="visible"/>
  <rangeList sheetStid="362" master="" otherUserPermission="visible"/>
  <rangeList sheetStid="363" master="" otherUserPermission="visible"/>
  <rangeList sheetStid="369" master="" otherUserPermission="visible"/>
  <rangeList sheetStid="364" master="" otherUserPermission="visible"/>
  <rangeList sheetStid="365" master="" otherUserPermission="visible"/>
  <rangeList sheetStid="338" master="" otherUserPermission="visible"/>
  <rangeList sheetStid="368" master="" otherUserPermission="visible"/>
  <rangeList sheetStid="367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预算处</Company>
  <Application>Microsoft Excel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一.卫东区2025年一般公共预算收支预算总表</vt:lpstr>
      <vt:lpstr>二.卫东区2025年一般公共预算收入预算表</vt:lpstr>
      <vt:lpstr>三.卫东区2025年一般公共预算支出预算表</vt:lpstr>
      <vt:lpstr>四.卫东区2025年一般公共预算本级支出预算表</vt:lpstr>
      <vt:lpstr>五.卫东区2025年一般公共预算支出预算总表</vt:lpstr>
      <vt:lpstr>六.卫东区2025年一般公共预算支出预算明细表</vt:lpstr>
      <vt:lpstr>七.卫东区2025年一般公共预算基本支出预算表</vt:lpstr>
      <vt:lpstr>八.卫东区2025年一般公共预算本级基本支出预算表</vt:lpstr>
      <vt:lpstr>九.卫东区2024年卫东区三公经费预算汇总表</vt:lpstr>
      <vt:lpstr>十.市对卫东区2025年税收返还和转移支付分项目预算表</vt:lpstr>
      <vt:lpstr>十一.市对卫东区2025年税收返还和转移支付分地区预算表</vt:lpstr>
      <vt:lpstr>十.二卫东区2025年基本建设支出预算表</vt:lpstr>
      <vt:lpstr>十三.卫东区2023年一般债务余额情况表</vt:lpstr>
      <vt:lpstr>十四.卫东区2023年地方政府一般债务分地区限额余额情况表</vt:lpstr>
      <vt:lpstr>十五.卫东区2025年政府性基金收支预算总表</vt:lpstr>
      <vt:lpstr>十六.卫东区2025年政府性基金收入预算表</vt:lpstr>
      <vt:lpstr>十七.卫东区2025年政府性基金支出预算表</vt:lpstr>
      <vt:lpstr>十八.卫东区2025年本级政府性基金支出预算表</vt:lpstr>
      <vt:lpstr>十九.卫东区2025政府性基金支出预算明细表</vt:lpstr>
      <vt:lpstr>二十.市对卫东区2025年政府性基金转移支付分项目预算表</vt:lpstr>
      <vt:lpstr>二十一.市对卫东区2025年政府性基金转移支付分地区预算表</vt:lpstr>
      <vt:lpstr>二十二.卫东区2024年政府专项债务限额余额情况表</vt:lpstr>
      <vt:lpstr>二十三.卫东区2024年政府专项债务分地区限额余额情况表</vt:lpstr>
      <vt:lpstr>二十四.卫东区2025年国有资本经营收支预算总表</vt:lpstr>
      <vt:lpstr>二十五.卫东区2025年国有资本经营收入预算表</vt:lpstr>
      <vt:lpstr>二十六.卫东区2025年国有资本经营支出预算表</vt:lpstr>
      <vt:lpstr>二十七、2025年本级国有资本经营支出预算表</vt:lpstr>
      <vt:lpstr>二十八.市对卫东区2025年国有资本经营预算转移支付分项目表</vt:lpstr>
      <vt:lpstr>二十九.市对卫东区2025年国有资本经营预算转移支付分地区表</vt:lpstr>
      <vt:lpstr>三十.卫东区2025社会保险基金收支预算总表</vt:lpstr>
      <vt:lpstr>三十一.卫东区2025年社会保险基金收入预算表</vt:lpstr>
      <vt:lpstr>三十二.卫东区2025年社会保险基金支出预算表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李新建</dc:creator>
  <cp:lastModifiedBy>沙河</cp:lastModifiedBy>
  <cp:revision>1</cp:revision>
  <dcterms:created xsi:type="dcterms:W3CDTF">2002-01-21T01:24:00Z</dcterms:created>
  <cp:lastPrinted>2022-05-13T02:42:00Z</cp:lastPrinted>
  <dcterms:modified xsi:type="dcterms:W3CDTF">2025-03-24T12:18:19Z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A6089036428046FF80CA44612E17AC4A_13</vt:lpwstr>
  </property>
</Properties>
</file>